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m-smb.comune.milano.local\Area_Verde\03_Agricoltura\TRASPARENZA\2021 Dati trasmessi\AGGIORNAMENTO AL 31.10.2021\"/>
    </mc:Choice>
  </mc:AlternateContent>
  <bookViews>
    <workbookView xWindow="0" yWindow="0" windowWidth="16380" windowHeight="5316" activeTab="2"/>
  </bookViews>
  <sheets>
    <sheet name="Affitti" sheetId="7" r:id="rId1"/>
    <sheet name="CANONE PERCEPITO" sheetId="10" r:id="rId2"/>
    <sheet name="CANONE VERSATO A COMPENSAZIONE" sheetId="8" r:id="rId3"/>
  </sheets>
  <definedNames>
    <definedName name="_xlnm._FilterDatabase" localSheetId="0" hidden="1">Affitti!$A$3:$K$108</definedName>
    <definedName name="_xlnm._FilterDatabase" localSheetId="1" hidden="1">'CANONE PERCEPITO'!$A$3:$J$108</definedName>
    <definedName name="_xlnm.Print_Area" localSheetId="0">Affitti!$A$1:$E$108</definedName>
    <definedName name="_xlnm.Print_Area" localSheetId="1">'CANONE PERCEPITO'!$A$1:$E$108</definedName>
    <definedName name="_xlnm.Print_Titles" localSheetId="0">Affitti!$3:$3</definedName>
    <definedName name="_xlnm.Print_Titles" localSheetId="1">'CANONE PERCEPITO'!$3:$3</definedName>
  </definedNames>
  <calcPr calcId="162913"/>
</workbook>
</file>

<file path=xl/calcChain.xml><?xml version="1.0" encoding="utf-8"?>
<calcChain xmlns="http://schemas.openxmlformats.org/spreadsheetml/2006/main">
  <c r="F108" i="10" l="1"/>
  <c r="E15" i="10"/>
  <c r="E102" i="10" l="1"/>
  <c r="E68" i="10"/>
  <c r="E58" i="10"/>
  <c r="E95" i="10"/>
  <c r="E86" i="10"/>
  <c r="E83" i="10"/>
  <c r="E83" i="7"/>
  <c r="E94" i="10"/>
  <c r="E60" i="10"/>
  <c r="E41" i="10"/>
  <c r="E44" i="10"/>
  <c r="E71" i="10"/>
  <c r="E70" i="10"/>
  <c r="E70" i="7"/>
  <c r="E12" i="7" l="1"/>
  <c r="E12" i="10"/>
  <c r="E68" i="7" l="1"/>
  <c r="E46" i="7" l="1"/>
  <c r="E7" i="10"/>
  <c r="E13" i="10" l="1"/>
  <c r="E13" i="7"/>
  <c r="E42" i="10" l="1"/>
  <c r="E42" i="7"/>
  <c r="E44" i="7" l="1"/>
  <c r="E102" i="7"/>
  <c r="E101" i="10"/>
  <c r="E101" i="7"/>
  <c r="E99" i="7"/>
  <c r="E95" i="7"/>
  <c r="E94" i="7"/>
  <c r="E93" i="7"/>
  <c r="E88" i="7"/>
  <c r="E86" i="7"/>
  <c r="E89" i="7"/>
  <c r="E82" i="7"/>
  <c r="E74" i="7"/>
  <c r="E73" i="10"/>
  <c r="E73" i="7"/>
  <c r="E71" i="7"/>
  <c r="E69" i="10"/>
  <c r="E69" i="7"/>
  <c r="E67" i="7"/>
  <c r="E65" i="7"/>
  <c r="E60" i="7"/>
  <c r="E58" i="7"/>
  <c r="E49" i="10"/>
  <c r="E49" i="7"/>
  <c r="E45" i="10"/>
  <c r="E45" i="7"/>
  <c r="E41" i="7"/>
  <c r="E37" i="10"/>
  <c r="E37" i="7"/>
  <c r="E100" i="7" l="1"/>
  <c r="E34" i="7"/>
  <c r="E33" i="7"/>
  <c r="E30" i="7"/>
  <c r="E29" i="10"/>
  <c r="E29" i="7"/>
  <c r="E24" i="7"/>
  <c r="E21" i="10"/>
  <c r="E21" i="7"/>
  <c r="E15" i="7"/>
  <c r="E11" i="10"/>
  <c r="E11" i="7"/>
  <c r="E10" i="7"/>
  <c r="E7" i="7"/>
  <c r="E6" i="7"/>
  <c r="E108" i="7" l="1"/>
  <c r="E108" i="10" l="1"/>
</calcChain>
</file>

<file path=xl/sharedStrings.xml><?xml version="1.0" encoding="utf-8"?>
<sst xmlns="http://schemas.openxmlformats.org/spreadsheetml/2006/main" count="594" uniqueCount="163">
  <si>
    <t>MILANO</t>
  </si>
  <si>
    <t>BENE COMUNALE</t>
  </si>
  <si>
    <t>Totale complessivo</t>
  </si>
  <si>
    <t>UBICAZIONE</t>
  </si>
  <si>
    <t>VIA DELLA CHIESA ROSSA</t>
  </si>
  <si>
    <t>V. SAN MARCHETTO</t>
  </si>
  <si>
    <t>VL FORLANINI ENRICO</t>
  </si>
  <si>
    <t>V. CUSAGO</t>
  </si>
  <si>
    <t>V. MOSCA ANTONIO</t>
  </si>
  <si>
    <t>V. CAIO MARIO</t>
  </si>
  <si>
    <t>V. MANDURIA</t>
  </si>
  <si>
    <t>V. GUASCONA</t>
  </si>
  <si>
    <t>V. MARTIRANO</t>
  </si>
  <si>
    <t>V. QUINTO ROMANO</t>
  </si>
  <si>
    <t>V. FLLI RIZZARDI</t>
  </si>
  <si>
    <t>V. CILEA FRANCESCO</t>
  </si>
  <si>
    <t>V. DE CHIRICO GIORGIO</t>
  </si>
  <si>
    <t>V. TOLEDO</t>
  </si>
  <si>
    <t>V. SAN DIONIGI</t>
  </si>
  <si>
    <t>V. GATTO ALFONSO</t>
  </si>
  <si>
    <t>V. TAVERNA</t>
  </si>
  <si>
    <t>V. TUCIDIDE</t>
  </si>
  <si>
    <t>V. CAVRIANA</t>
  </si>
  <si>
    <t>V. DE FINETTI GIUSEPPE</t>
  </si>
  <si>
    <t>V. MOLINETTO</t>
  </si>
  <si>
    <t>V. SILLA LUCIO CORNELIO</t>
  </si>
  <si>
    <t>AREA [SAN GIULIANO MILANESE]</t>
  </si>
  <si>
    <t>V. NOVARA</t>
  </si>
  <si>
    <t>TANGENZIALE EST</t>
  </si>
  <si>
    <t>PERO</t>
  </si>
  <si>
    <t>TANGENZIALE OVEST</t>
  </si>
  <si>
    <t>V. DE SICA VITTORIO</t>
  </si>
  <si>
    <t>V. CALDERA</t>
  </si>
  <si>
    <t>V. CASCINA BAROCCO</t>
  </si>
  <si>
    <t>V. FLLI ZOIA</t>
  </si>
  <si>
    <t>AREA [RHO]</t>
  </si>
  <si>
    <t>RHO</t>
  </si>
  <si>
    <t>V. SELVANESCO</t>
  </si>
  <si>
    <t>VL TURCHIA</t>
  </si>
  <si>
    <t>V. CASORIA</t>
  </si>
  <si>
    <t>V. COMBONI DANIELE</t>
  </si>
  <si>
    <t>V. TRIBONIANO</t>
  </si>
  <si>
    <t>V. STIGLIANO</t>
  </si>
  <si>
    <t>V. AMORETTI CARLO</t>
  </si>
  <si>
    <t>V. BONFADINI ROMUALDO</t>
  </si>
  <si>
    <t>V. BUCCINASCO</t>
  </si>
  <si>
    <t>V. VITTORINI ELIO</t>
  </si>
  <si>
    <t>V. CAMPAZZINO</t>
  </si>
  <si>
    <t>V. PESCARA</t>
  </si>
  <si>
    <t>V. PADOVA</t>
  </si>
  <si>
    <t>V. PISMONTE</t>
  </si>
  <si>
    <t>V. MONLUE'</t>
  </si>
  <si>
    <t>V. CORELLI</t>
  </si>
  <si>
    <t>V. MARIGNANO</t>
  </si>
  <si>
    <t>V. MECENATE</t>
  </si>
  <si>
    <t>V.BORMIO</t>
  </si>
  <si>
    <t>V. ASSIANO</t>
  </si>
  <si>
    <t>V. S. ARIALDO</t>
  </si>
  <si>
    <t>V. S DIONIGI</t>
  </si>
  <si>
    <t>V. RIPAMONTI</t>
  </si>
  <si>
    <t>VIA VAIANO VALLE</t>
  </si>
  <si>
    <t>VIA SCANINI</t>
  </si>
  <si>
    <t>Tipologia: affittanza agraria/custodia di fondi agrari di proprietà comunale</t>
  </si>
  <si>
    <t xml:space="preserve">Tipologia: affittanza agraria di fondi agrari di proprietà comunale con compensazione del relativo canone di locazione  </t>
  </si>
  <si>
    <t xml:space="preserve">BENE COMUNALE </t>
  </si>
  <si>
    <t xml:space="preserve">UBICAZIONE </t>
  </si>
  <si>
    <t>CONTRATTO AFFITTANZA AGRARIA CON SCOMPUTO (COMPENSAZIONE PER ATTIVITA' SVOLTE)</t>
  </si>
  <si>
    <t>DETERMINAZIONE DIRIGENZIALE DI APPROVAZIONE DELLA SPESA</t>
  </si>
  <si>
    <t>ATTO DI LIQUIDAZIONE CON COMPENSAZIONE</t>
  </si>
  <si>
    <t xml:space="preserve">CANONE VERSATO A COMPENSAZIONE </t>
  </si>
  <si>
    <t>V. F.LLI ZOIA 194</t>
  </si>
  <si>
    <r>
      <rPr>
        <sz val="10"/>
        <rFont val="Arial"/>
        <family val="2"/>
      </rPr>
      <t>Contratto di Affittanza Agraria del 20/06/2016
 Det.Dir: n. 359 del 17/06/2016 - P.G. 323870/2016</t>
    </r>
    <r>
      <rPr>
        <sz val="10"/>
        <color rgb="FFFF0000"/>
        <rFont val="Arial"/>
        <family val="2"/>
      </rPr>
      <t xml:space="preserve">
</t>
    </r>
  </si>
  <si>
    <t>VIA F.LLI ZOIA 194
(CASCINA LINTERNO)</t>
  </si>
  <si>
    <t xml:space="preserve">VIALE TURCHIA (CASCINA SAN GREGORIO VECCHIO) </t>
  </si>
  <si>
    <r>
      <rPr>
        <sz val="10"/>
        <rFont val="Arial"/>
        <family val="2"/>
      </rPr>
      <t>Contratto di Affittanza Agraria del 14/06/2017
 Det.Dir: n. 264 del 14/06/2017 - P.G.273456/2017</t>
    </r>
    <r>
      <rPr>
        <sz val="10"/>
        <color rgb="FFFF0000"/>
        <rFont val="Arial"/>
        <family val="2"/>
      </rPr>
      <t xml:space="preserve">
</t>
    </r>
  </si>
  <si>
    <r>
      <rPr>
        <sz val="10"/>
        <rFont val="Arial"/>
        <family val="2"/>
      </rPr>
      <t>Contratto di Affittanza Agraria del 16/11/2015
 Det.Dir: n. 420 del 06/11/2015 - P.G.601275/2015</t>
    </r>
    <r>
      <rPr>
        <sz val="10"/>
        <color rgb="FFFF0000"/>
        <rFont val="Arial"/>
        <family val="2"/>
      </rPr>
      <t xml:space="preserve">
</t>
    </r>
  </si>
  <si>
    <r>
      <rPr>
        <sz val="10"/>
        <rFont val="Arial"/>
        <family val="2"/>
      </rPr>
      <t>Contratto di Affittanza Agraria del 19/02/2016
 Det.Dir: n. 114 del 18/02/2016 - P.G. 92057/2016</t>
    </r>
    <r>
      <rPr>
        <sz val="10"/>
        <color rgb="FFFF0000"/>
        <rFont val="Arial"/>
        <family val="2"/>
      </rPr>
      <t xml:space="preserve">
</t>
    </r>
  </si>
  <si>
    <r>
      <rPr>
        <sz val="10"/>
        <rFont val="Arial"/>
        <family val="2"/>
      </rPr>
      <t>Contratto di Affittanza Agraria del 14/06/2016
 Det.Dir: n. 351 del 13/06/2016 - P.G. 314452/2016</t>
    </r>
    <r>
      <rPr>
        <sz val="10"/>
        <color rgb="FFFF0000"/>
        <rFont val="Arial"/>
        <family val="2"/>
      </rPr>
      <t xml:space="preserve">
</t>
    </r>
  </si>
  <si>
    <t>VIA DELLA CHIESA ROSSA ( CASCINA BASMETTO)</t>
  </si>
  <si>
    <t>V. NOVARA, V. SILLA LUCIO CORNELIO, V. CALDERA, V. CANCANO,  V. CASCINA BAROCCO, VIA SCANINI, V. FLLI ZOIA ( CASCINA CALDERA)</t>
  </si>
  <si>
    <r>
      <rPr>
        <sz val="10"/>
        <rFont val="Arial"/>
        <family val="2"/>
      </rPr>
      <t>Contratto di Affittanza Agraria del 09/05/2016
 Det.Dir: n.267 del 29/04/2016 - P.G. 233179/2016</t>
    </r>
    <r>
      <rPr>
        <sz val="10"/>
        <color rgb="FFFF0000"/>
        <rFont val="Arial"/>
        <family val="2"/>
      </rPr>
      <t xml:space="preserve">
</t>
    </r>
  </si>
  <si>
    <t>V. MANDURIA, V. PESCARA ( CASCINA TRE RONCHETTI)</t>
  </si>
  <si>
    <t>V. MARIGNANO (CASCINA SAN MARTINO)</t>
  </si>
  <si>
    <r>
      <rPr>
        <sz val="10"/>
        <rFont val="Arial"/>
        <family val="2"/>
      </rPr>
      <t>Contratto di Affittanza Agraria del 26/10/2017
 Det.Dir: n. 335 del 05/10/2017 - P.G. 445479/2017</t>
    </r>
    <r>
      <rPr>
        <sz val="10"/>
        <color rgb="FFFF0000"/>
        <rFont val="Arial"/>
        <family val="2"/>
      </rPr>
      <t xml:space="preserve">
</t>
    </r>
  </si>
  <si>
    <r>
      <rPr>
        <sz val="10"/>
        <rFont val="Arial"/>
        <family val="2"/>
      </rPr>
      <t>Contratto di Affittanza Agraria del 26/05/2016
 Det.Dir: n. 314 del 20/05/2016 - P.G. 275494/2016</t>
    </r>
    <r>
      <rPr>
        <sz val="10"/>
        <color rgb="FFFF0000"/>
        <rFont val="Arial"/>
        <family val="2"/>
      </rPr>
      <t xml:space="preserve">
</t>
    </r>
  </si>
  <si>
    <t>V. CAMPAZZINO ( CASCINA CAMPAZZO)</t>
  </si>
  <si>
    <t>V. CAVRIANA, VIA VAIANO VALLE ( CASCINA SANT'AMBROGIO)</t>
  </si>
  <si>
    <t>V. FROSINONE</t>
  </si>
  <si>
    <t xml:space="preserve">V. MANDURIA </t>
  </si>
  <si>
    <t>DENOMINAZIONE CONTRATTO</t>
  </si>
  <si>
    <t>AREA MANDURIA</t>
  </si>
  <si>
    <t xml:space="preserve">AREA MARTINARO - GUASCONA </t>
  </si>
  <si>
    <t>AREA STIGLIANO</t>
  </si>
  <si>
    <t>AREA CAVRIANA</t>
  </si>
  <si>
    <t>AREA NOVARA SILLA</t>
  </si>
  <si>
    <t>AREE VIA RIPAMONTI (NN. CIVICI 588-606)</t>
  </si>
  <si>
    <t>CAMPAZZINO</t>
  </si>
  <si>
    <t>AREE VIA MOLINETTO</t>
  </si>
  <si>
    <t>AREA VIA CUSAGO - CONFINE SETTIMO MILANESE</t>
  </si>
  <si>
    <t>AREA VIA ASSIANO - FONTANILE SGARIVOLTO</t>
  </si>
  <si>
    <t>AREA ASSIANO/MUGGIANO - VIA LOMBARDI - VIA MOSCA</t>
  </si>
  <si>
    <t>AREA CAIO MARIO</t>
  </si>
  <si>
    <t>AREA VIA DEL MARE</t>
  </si>
  <si>
    <t>AREA SELVANESCO PARCO AGRICOLO DEL TICINELLO</t>
  </si>
  <si>
    <t>AREA SELVANESCO</t>
  </si>
  <si>
    <t>AREA SAN DIONIGI/VETTABBIA</t>
  </si>
  <si>
    <t>AREA PARCO VETTABBIA</t>
  </si>
  <si>
    <t>FONDO AGRICOLO DENOMINATO "CASCINA GRANDE DI CHIARAVALLE"</t>
  </si>
  <si>
    <t>FONDO CAVRIANA</t>
  </si>
  <si>
    <t>AREE FIGINO/SILLA</t>
  </si>
  <si>
    <t>AREE FIGINO</t>
  </si>
  <si>
    <t>AREE FROSINONE/CUSAGO/GUASCONA</t>
  </si>
  <si>
    <t>AREE FIGINO/PERO</t>
  </si>
  <si>
    <t>TERRENI VIA CUSAGO</t>
  </si>
  <si>
    <t>AREA QUINTO ROMANO</t>
  </si>
  <si>
    <t>AREA FIGINO</t>
  </si>
  <si>
    <t>AREE TERMOVALORIZZATORE - SILLA - RHO</t>
  </si>
  <si>
    <t>CASCINA SAN GREGORIO VECCHIO</t>
  </si>
  <si>
    <t>AREE ISOLA NUOVA</t>
  </si>
  <si>
    <t>FALLIMENTO</t>
  </si>
  <si>
    <t>AREA BOVISASCA</t>
  </si>
  <si>
    <t>AREA BONFADINI</t>
  </si>
  <si>
    <t>CASCINA CALDERA</t>
  </si>
  <si>
    <t>AREA RONCHETTO SUL NAVIGLIO</t>
  </si>
  <si>
    <t>AREA MARIGNANO/VITTORINI</t>
  </si>
  <si>
    <t>CASCINA CAMPAZZO</t>
  </si>
  <si>
    <t>CASCINA TRE RONCHETTI</t>
  </si>
  <si>
    <t xml:space="preserve">AREE SELVANESCO / PISMONTE / SAN DIONIGI </t>
  </si>
  <si>
    <t>CASCINA BASMETTO</t>
  </si>
  <si>
    <t>CASCINA SAN MARTINO</t>
  </si>
  <si>
    <t>FONDO MECENATE</t>
  </si>
  <si>
    <t>CASCINA SANT'AMBROGIO</t>
  </si>
  <si>
    <t>CASCINA LINTERNO</t>
  </si>
  <si>
    <t>AREE CASCINA LINTERNO</t>
  </si>
  <si>
    <t>AREE ASSIANO-MUGGIANO / CILEA / DE CHIRICO / MOLINELLO / RIZZARDI</t>
  </si>
  <si>
    <t>VIA TAVERNA</t>
  </si>
  <si>
    <t>DIREZIONE QUARTIERI E MUNICIPI
AREA VERDE, AGRICOLTURA E ARREDO URBANO</t>
  </si>
  <si>
    <r>
      <t xml:space="preserve"> di cui </t>
    </r>
    <r>
      <rPr>
        <sz val="10"/>
        <rFont val="Calibri"/>
        <family val="2"/>
      </rPr>
      <t>€</t>
    </r>
    <r>
      <rPr>
        <sz val="10"/>
        <rFont val="Arial"/>
        <family val="2"/>
      </rPr>
      <t xml:space="preserve">                 versati a compensazione affittanza </t>
    </r>
  </si>
  <si>
    <t>CANONE PERCEPITO NEL 2020</t>
  </si>
  <si>
    <t>CANONE 
 dal 11/11/2019 al 10/11/2020</t>
  </si>
  <si>
    <t>AREE TRENNO</t>
  </si>
  <si>
    <t>AREE VIA BORMIO</t>
  </si>
  <si>
    <t>AREE VIA IDRO</t>
  </si>
  <si>
    <t>AREE VIA FROSINONE 150</t>
  </si>
  <si>
    <t>AREE VIA OLGETTINA</t>
  </si>
  <si>
    <t>V. OLGETTINA</t>
  </si>
  <si>
    <t>V. FROSINONE 150</t>
  </si>
  <si>
    <t xml:space="preserve">V. VAIANO VALLE </t>
  </si>
  <si>
    <t>V. TRE CASTELLI</t>
  </si>
  <si>
    <t>V.VAIANO VALLE</t>
  </si>
  <si>
    <t>Il Direttore dell'Area Verde Agricoltura e Arredo Urbano</t>
  </si>
  <si>
    <t>V. DIOTTI</t>
  </si>
  <si>
    <r>
      <t xml:space="preserve">COMPENSAZIONE CANONE
</t>
    </r>
    <r>
      <rPr>
        <sz val="12"/>
        <rFont val="Calibri"/>
        <family val="2"/>
        <scheme val="minor"/>
      </rPr>
      <t>IMPORTI RICONOSCIUTI 
PER ATTIVITA' SVOLTE 
dal 01/01/2020 al 31/12/2020</t>
    </r>
  </si>
  <si>
    <t>AREE VIA FROSINONE 150 - INTEGRAZIONE</t>
  </si>
  <si>
    <t>AREE VIA FROSINONE 150 - INT. AREE MILANO COSTRUZIONI E DOFAMA</t>
  </si>
  <si>
    <t>FONDI VAIANO VALLE/EX OPENAGRI</t>
  </si>
  <si>
    <t>*</t>
  </si>
  <si>
    <r>
      <t>*</t>
    </r>
    <r>
      <rPr>
        <sz val="10"/>
        <rFont val="Arial"/>
        <family val="2"/>
      </rPr>
      <t>TRATTASI DI CONTRATTO DI AFFITTANZA AGRARIA CON SCOMPUTO (COMPENSAZIONE PER ATTIVITA' E INTERVENTI DI MANUTENZIONE SUGLI IMMOBILI CASCINALI)</t>
    </r>
  </si>
  <si>
    <r>
      <t xml:space="preserve">arch. Paola Viganò
</t>
    </r>
    <r>
      <rPr>
        <i/>
        <sz val="14"/>
        <rFont val="Arial"/>
        <family val="2"/>
      </rPr>
      <t>(firmato digitalmente)</t>
    </r>
  </si>
  <si>
    <t>CANONE PERCEPITO NEL 2021</t>
  </si>
  <si>
    <t xml:space="preserve">CANONE ANNUO STABILITO </t>
  </si>
  <si>
    <r>
      <t>arch. Paola Viganò
(</t>
    </r>
    <r>
      <rPr>
        <i/>
        <sz val="14"/>
        <rFont val="Arial"/>
        <family val="2"/>
      </rPr>
      <t>firmato digitalmente)</t>
    </r>
  </si>
  <si>
    <t>Milano, 02/11/2021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</si>
</sst>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.00;[Red]\-&quot;€&quot;\ #,##0.00"/>
    <numFmt numFmtId="165" formatCode="_([$€]* #,##0.00_);_([$€]* \(#,##0.00\);_([$€]* &quot;-&quot;??_);_(@_)"/>
    <numFmt numFmtId="166" formatCode="&quot;€&quot;\ #,##0.00"/>
    <numFmt numFmtId="167" formatCode="&quot;€&quot;\ #,##0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0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Arial"/>
      <family val="2"/>
    </font>
    <font>
      <sz val="20"/>
      <name val="Arial"/>
      <family val="2"/>
    </font>
    <font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0" borderId="0" xfId="0" applyBorder="1"/>
    <xf numFmtId="0" fontId="0" fillId="0" borderId="1" xfId="0" applyFont="1" applyFill="1" applyBorder="1"/>
    <xf numFmtId="0" fontId="0" fillId="0" borderId="1" xfId="0" applyFill="1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vertical="center"/>
    </xf>
    <xf numFmtId="0" fontId="8" fillId="0" borderId="0" xfId="0" applyFont="1" applyBorder="1"/>
    <xf numFmtId="0" fontId="2" fillId="3" borderId="1" xfId="0" applyFont="1" applyFill="1" applyBorder="1" applyAlignment="1">
      <alignment vertical="center"/>
    </xf>
    <xf numFmtId="0" fontId="0" fillId="6" borderId="0" xfId="0" applyFill="1"/>
    <xf numFmtId="0" fontId="3" fillId="0" borderId="0" xfId="0" applyFont="1" applyBorder="1"/>
    <xf numFmtId="164" fontId="0" fillId="0" borderId="0" xfId="0" applyNumberFormat="1" applyBorder="1"/>
    <xf numFmtId="164" fontId="3" fillId="0" borderId="0" xfId="0" applyNumberFormat="1" applyFont="1" applyBorder="1"/>
    <xf numFmtId="4" fontId="0" fillId="0" borderId="0" xfId="0" applyNumberFormat="1" applyFill="1" applyBorder="1"/>
    <xf numFmtId="0" fontId="1" fillId="0" borderId="1" xfId="0" applyFont="1" applyFill="1" applyBorder="1"/>
    <xf numFmtId="166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66" fontId="1" fillId="0" borderId="1" xfId="0" applyNumberFormat="1" applyFont="1" applyFill="1" applyBorder="1" applyAlignment="1">
      <alignment horizontal="right" vertical="center"/>
    </xf>
    <xf numFmtId="0" fontId="0" fillId="0" borderId="2" xfId="0" applyFill="1" applyBorder="1"/>
    <xf numFmtId="165" fontId="2" fillId="3" borderId="1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3" fillId="4" borderId="1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center" vertical="center"/>
    </xf>
    <xf numFmtId="166" fontId="3" fillId="7" borderId="1" xfId="0" applyNumberFormat="1" applyFont="1" applyFill="1" applyBorder="1" applyAlignment="1">
      <alignment horizontal="right" vertical="center"/>
    </xf>
    <xf numFmtId="166" fontId="3" fillId="7" borderId="6" xfId="0" applyNumberFormat="1" applyFont="1" applyFill="1" applyBorder="1" applyAlignment="1">
      <alignment horizontal="right" vertical="center"/>
    </xf>
    <xf numFmtId="166" fontId="3" fillId="7" borderId="7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3" fillId="7" borderId="1" xfId="0" applyFont="1" applyFill="1" applyBorder="1"/>
    <xf numFmtId="166" fontId="2" fillId="0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165" fontId="0" fillId="0" borderId="4" xfId="1" applyFont="1" applyBorder="1"/>
    <xf numFmtId="165" fontId="0" fillId="0" borderId="4" xfId="1" applyFont="1" applyBorder="1" applyAlignment="1">
      <alignment vertical="center"/>
    </xf>
    <xf numFmtId="165" fontId="3" fillId="0" borderId="4" xfId="1" applyFont="1" applyBorder="1"/>
    <xf numFmtId="165" fontId="3" fillId="0" borderId="4" xfId="1" applyFont="1" applyBorder="1" applyAlignment="1">
      <alignment vertical="center"/>
    </xf>
    <xf numFmtId="165" fontId="0" fillId="0" borderId="3" xfId="1" applyFont="1" applyBorder="1"/>
    <xf numFmtId="165" fontId="0" fillId="7" borderId="5" xfId="1" applyFont="1" applyFill="1" applyBorder="1"/>
    <xf numFmtId="165" fontId="0" fillId="7" borderId="5" xfId="1" applyFont="1" applyFill="1" applyBorder="1" applyAlignment="1">
      <alignment vertical="center"/>
    </xf>
    <xf numFmtId="165" fontId="0" fillId="0" borderId="5" xfId="1" applyFont="1" applyBorder="1"/>
    <xf numFmtId="0" fontId="3" fillId="0" borderId="5" xfId="0" applyFont="1" applyBorder="1"/>
    <xf numFmtId="0" fontId="0" fillId="7" borderId="5" xfId="0" applyFill="1" applyBorder="1"/>
    <xf numFmtId="0" fontId="0" fillId="0" borderId="3" xfId="0" applyBorder="1"/>
    <xf numFmtId="0" fontId="0" fillId="0" borderId="4" xfId="0" applyBorder="1"/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0" fillId="6" borderId="0" xfId="0" applyFill="1" applyBorder="1"/>
    <xf numFmtId="0" fontId="0" fillId="7" borderId="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166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 applyBorder="1" applyAlignment="1"/>
    <xf numFmtId="166" fontId="2" fillId="0" borderId="8" xfId="0" applyNumberFormat="1" applyFont="1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165" fontId="8" fillId="0" borderId="4" xfId="1" applyFont="1" applyBorder="1" applyAlignment="1">
      <alignment vertical="center"/>
    </xf>
    <xf numFmtId="166" fontId="3" fillId="7" borderId="1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Border="1"/>
    <xf numFmtId="166" fontId="1" fillId="2" borderId="1" xfId="0" applyNumberFormat="1" applyFont="1" applyFill="1" applyBorder="1" applyAlignment="1">
      <alignment horizontal="right" vertical="center"/>
    </xf>
    <xf numFmtId="165" fontId="15" fillId="7" borderId="10" xfId="1" applyFont="1" applyFill="1" applyBorder="1" applyAlignment="1">
      <alignment vertical="top"/>
    </xf>
    <xf numFmtId="165" fontId="16" fillId="7" borderId="4" xfId="1" applyFont="1" applyFill="1" applyBorder="1"/>
    <xf numFmtId="165" fontId="15" fillId="7" borderId="1" xfId="1" applyFont="1" applyFill="1" applyBorder="1" applyAlignment="1">
      <alignment vertical="top"/>
    </xf>
    <xf numFmtId="165" fontId="15" fillId="7" borderId="4" xfId="1" applyFont="1" applyFill="1" applyBorder="1" applyAlignment="1">
      <alignment vertical="top"/>
    </xf>
    <xf numFmtId="165" fontId="15" fillId="7" borderId="10" xfId="1" applyFont="1" applyFill="1" applyBorder="1" applyAlignment="1">
      <alignment horizontal="left" vertical="top"/>
    </xf>
    <xf numFmtId="165" fontId="15" fillId="7" borderId="6" xfId="1" applyFont="1" applyFill="1" applyBorder="1" applyAlignment="1">
      <alignment horizontal="left" vertical="top"/>
    </xf>
    <xf numFmtId="165" fontId="15" fillId="7" borderId="3" xfId="1" applyFont="1" applyFill="1" applyBorder="1" applyAlignment="1">
      <alignment horizontal="left" vertical="top"/>
    </xf>
    <xf numFmtId="165" fontId="1" fillId="3" borderId="1" xfId="1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166" fontId="3" fillId="7" borderId="6" xfId="0" applyNumberFormat="1" applyFont="1" applyFill="1" applyBorder="1" applyAlignment="1">
      <alignment horizontal="right" vertical="center"/>
    </xf>
    <xf numFmtId="166" fontId="3" fillId="7" borderId="7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6" fontId="3" fillId="7" borderId="6" xfId="0" applyNumberFormat="1" applyFont="1" applyFill="1" applyBorder="1" applyAlignment="1">
      <alignment vertical="center"/>
    </xf>
    <xf numFmtId="166" fontId="3" fillId="7" borderId="2" xfId="0" applyNumberFormat="1" applyFont="1" applyFill="1" applyBorder="1" applyAlignment="1">
      <alignment vertical="center"/>
    </xf>
    <xf numFmtId="166" fontId="1" fillId="0" borderId="6" xfId="0" applyNumberFormat="1" applyFont="1" applyFill="1" applyBorder="1" applyAlignment="1">
      <alignment vertical="center"/>
    </xf>
    <xf numFmtId="166" fontId="1" fillId="0" borderId="7" xfId="0" applyNumberFormat="1" applyFont="1" applyFill="1" applyBorder="1" applyAlignment="1">
      <alignment vertical="center"/>
    </xf>
    <xf numFmtId="166" fontId="1" fillId="0" borderId="2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66" fontId="3" fillId="7" borderId="7" xfId="0" applyNumberFormat="1" applyFont="1" applyFill="1" applyBorder="1" applyAlignment="1">
      <alignment vertical="center"/>
    </xf>
    <xf numFmtId="166" fontId="1" fillId="0" borderId="6" xfId="0" applyNumberFormat="1" applyFont="1" applyFill="1" applyBorder="1" applyAlignment="1">
      <alignment horizontal="right" vertical="center"/>
    </xf>
    <xf numFmtId="166" fontId="1" fillId="0" borderId="2" xfId="0" applyNumberFormat="1" applyFont="1" applyFill="1" applyBorder="1" applyAlignment="1">
      <alignment horizontal="right" vertical="center"/>
    </xf>
    <xf numFmtId="166" fontId="1" fillId="2" borderId="6" xfId="0" applyNumberFormat="1" applyFont="1" applyFill="1" applyBorder="1" applyAlignment="1">
      <alignment vertical="center"/>
    </xf>
    <xf numFmtId="166" fontId="1" fillId="2" borderId="7" xfId="0" applyNumberFormat="1" applyFont="1" applyFill="1" applyBorder="1" applyAlignment="1">
      <alignment vertical="center"/>
    </xf>
    <xf numFmtId="166" fontId="1" fillId="2" borderId="2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165" fontId="0" fillId="0" borderId="4" xfId="1" applyFont="1" applyBorder="1" applyAlignment="1">
      <alignment horizontal="center" vertical="center"/>
    </xf>
    <xf numFmtId="165" fontId="15" fillId="7" borderId="6" xfId="1" applyFont="1" applyFill="1" applyBorder="1" applyAlignment="1">
      <alignment horizontal="left" vertical="center"/>
    </xf>
    <xf numFmtId="165" fontId="3" fillId="7" borderId="7" xfId="1" applyFont="1" applyFill="1" applyBorder="1" applyAlignment="1">
      <alignment horizontal="left" vertical="center"/>
    </xf>
    <xf numFmtId="165" fontId="0" fillId="7" borderId="4" xfId="1" applyFont="1" applyFill="1" applyBorder="1" applyAlignment="1">
      <alignment horizontal="center" vertical="center"/>
    </xf>
    <xf numFmtId="165" fontId="0" fillId="7" borderId="5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5" fontId="0" fillId="0" borderId="4" xfId="1" applyFont="1" applyBorder="1" applyAlignment="1">
      <alignment horizontal="center" vertical="center" wrapText="1"/>
    </xf>
    <xf numFmtId="166" fontId="3" fillId="7" borderId="6" xfId="0" applyNumberFormat="1" applyFont="1" applyFill="1" applyBorder="1" applyAlignment="1">
      <alignment horizontal="right" vertical="center"/>
    </xf>
    <xf numFmtId="166" fontId="3" fillId="7" borderId="2" xfId="0" applyNumberFormat="1" applyFont="1" applyFill="1" applyBorder="1" applyAlignment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2" fillId="2" borderId="7" xfId="0" applyNumberFormat="1" applyFont="1" applyFill="1" applyBorder="1" applyAlignment="1">
      <alignment horizontal="right" vertical="center"/>
    </xf>
    <xf numFmtId="166" fontId="2" fillId="2" borderId="2" xfId="0" applyNumberFormat="1" applyFont="1" applyFill="1" applyBorder="1" applyAlignment="1">
      <alignment horizontal="right" vertical="center"/>
    </xf>
    <xf numFmtId="166" fontId="3" fillId="7" borderId="7" xfId="0" applyNumberFormat="1" applyFont="1" applyFill="1" applyBorder="1" applyAlignment="1">
      <alignment horizontal="right" vertical="center"/>
    </xf>
    <xf numFmtId="166" fontId="2" fillId="0" borderId="6" xfId="0" applyNumberFormat="1" applyFont="1" applyFill="1" applyBorder="1" applyAlignment="1">
      <alignment horizontal="right" vertical="center"/>
    </xf>
    <xf numFmtId="166" fontId="2" fillId="0" borderId="2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6" xfId="0" applyNumberFormat="1" applyFont="1" applyFill="1" applyBorder="1" applyAlignment="1">
      <alignment horizontal="right" vertical="center" wrapText="1"/>
    </xf>
    <xf numFmtId="166" fontId="2" fillId="0" borderId="7" xfId="0" applyNumberFormat="1" applyFont="1" applyFill="1" applyBorder="1" applyAlignment="1">
      <alignment horizontal="right" vertical="center" wrapText="1"/>
    </xf>
    <xf numFmtId="166" fontId="2" fillId="0" borderId="2" xfId="0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vertical="center"/>
    </xf>
    <xf numFmtId="166" fontId="2" fillId="2" borderId="7" xfId="0" applyNumberFormat="1" applyFont="1" applyFill="1" applyBorder="1" applyAlignment="1">
      <alignment vertical="center"/>
    </xf>
    <xf numFmtId="166" fontId="2" fillId="2" borderId="2" xfId="0" applyNumberFormat="1" applyFont="1" applyFill="1" applyBorder="1" applyAlignment="1">
      <alignment vertical="center"/>
    </xf>
    <xf numFmtId="166" fontId="1" fillId="2" borderId="6" xfId="0" applyNumberFormat="1" applyFont="1" applyFill="1" applyBorder="1" applyAlignment="1">
      <alignment horizontal="right" vertical="center"/>
    </xf>
    <xf numFmtId="166" fontId="1" fillId="2" borderId="7" xfId="0" applyNumberFormat="1" applyFont="1" applyFill="1" applyBorder="1" applyAlignment="1">
      <alignment horizontal="right" vertical="center"/>
    </xf>
    <xf numFmtId="166" fontId="1" fillId="2" borderId="2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9" fillId="5" borderId="1" xfId="0" applyFont="1" applyFill="1" applyBorder="1" applyAlignment="1">
      <alignment horizontal="center" vertical="center"/>
    </xf>
  </cellXfs>
  <cellStyles count="13">
    <cellStyle name="Euro" xfId="1"/>
    <cellStyle name="Normale" xfId="0" builtinId="0"/>
    <cellStyle name="Normale 11" xfId="2"/>
    <cellStyle name="Normale 13" xfId="3"/>
    <cellStyle name="Normale 15" xfId="4"/>
    <cellStyle name="Normale 17" xfId="5"/>
    <cellStyle name="Normale 19" xfId="6"/>
    <cellStyle name="Normale 27" xfId="7"/>
    <cellStyle name="Normale 29" xfId="8"/>
    <cellStyle name="Normale 3" xfId="9"/>
    <cellStyle name="Normale 31" xfId="10"/>
    <cellStyle name="Normale 33" xfId="11"/>
    <cellStyle name="Normale 5" xfId="12"/>
  </cellStyles>
  <dxfs count="0"/>
  <tableStyles count="0" defaultTableStyle="TableStyleMedium2" defaultPivotStyle="PivotStyleLight16"/>
  <colors>
    <mruColors>
      <color rgb="FFFFFFCC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6"/>
  <sheetViews>
    <sheetView topLeftCell="A97" zoomScale="80" zoomScaleNormal="80" workbookViewId="0">
      <selection activeCell="B114" sqref="B114:C114"/>
    </sheetView>
  </sheetViews>
  <sheetFormatPr defaultColWidth="9.109375" defaultRowHeight="13.2" x14ac:dyDescent="0.25"/>
  <cols>
    <col min="1" max="1" width="12.44140625" style="22" customWidth="1"/>
    <col min="2" max="2" width="54.33203125" style="1" bestFit="1" customWidth="1"/>
    <col min="3" max="3" width="54.33203125" style="1" customWidth="1"/>
    <col min="4" max="4" width="24.88671875" style="1" customWidth="1"/>
    <col min="5" max="5" width="41.88671875" style="100" customWidth="1"/>
    <col min="6" max="6" width="49.109375" style="1" customWidth="1"/>
    <col min="7" max="7" width="10.44140625" style="1" customWidth="1"/>
    <col min="8" max="8" width="10.6640625" style="1" bestFit="1" customWidth="1"/>
    <col min="9" max="9" width="9.109375" style="1"/>
    <col min="10" max="10" width="18.109375" style="1" customWidth="1"/>
    <col min="11" max="11" width="26.88671875" style="1" bestFit="1" customWidth="1"/>
    <col min="12" max="12" width="17.5546875" style="1" bestFit="1" customWidth="1"/>
    <col min="13" max="14" width="9.109375" style="1"/>
    <col min="15" max="15" width="16" style="1" customWidth="1"/>
    <col min="16" max="16" width="9.6640625" style="1" bestFit="1" customWidth="1"/>
    <col min="17" max="16384" width="9.109375" style="1"/>
  </cols>
  <sheetData>
    <row r="1" spans="1:8" ht="47.4" customHeight="1" x14ac:dyDescent="0.25">
      <c r="A1" s="155" t="s">
        <v>136</v>
      </c>
      <c r="B1" s="155"/>
      <c r="C1" s="155"/>
      <c r="D1" s="155"/>
      <c r="E1" s="155"/>
      <c r="F1" s="155"/>
    </row>
    <row r="2" spans="1:8" s="9" customFormat="1" ht="27.6" customHeight="1" x14ac:dyDescent="0.25">
      <c r="A2" s="154" t="s">
        <v>62</v>
      </c>
      <c r="B2" s="154"/>
      <c r="C2" s="154"/>
      <c r="D2" s="154"/>
      <c r="E2" s="154"/>
      <c r="F2" s="154"/>
    </row>
    <row r="3" spans="1:8" s="6" customFormat="1" x14ac:dyDescent="0.25">
      <c r="A3" s="77"/>
      <c r="B3" s="7" t="s">
        <v>1</v>
      </c>
      <c r="C3" s="36" t="s">
        <v>89</v>
      </c>
      <c r="D3" s="36" t="s">
        <v>3</v>
      </c>
      <c r="E3" s="116" t="s">
        <v>160</v>
      </c>
      <c r="F3" s="8" t="s">
        <v>69</v>
      </c>
    </row>
    <row r="4" spans="1:8" s="14" customFormat="1" ht="19.95" customHeight="1" x14ac:dyDescent="0.25">
      <c r="A4" s="37">
        <v>1</v>
      </c>
      <c r="B4" s="45" t="s">
        <v>4</v>
      </c>
      <c r="C4" s="37" t="s">
        <v>128</v>
      </c>
      <c r="D4" s="37" t="s">
        <v>0</v>
      </c>
      <c r="E4" s="96">
        <v>20317.71</v>
      </c>
      <c r="F4" s="102" t="s">
        <v>156</v>
      </c>
      <c r="G4" s="16"/>
      <c r="H4" s="16"/>
    </row>
    <row r="5" spans="1:8" ht="19.95" customHeight="1" x14ac:dyDescent="0.25">
      <c r="A5" s="20">
        <v>2</v>
      </c>
      <c r="B5" s="24" t="s">
        <v>5</v>
      </c>
      <c r="C5" s="23"/>
      <c r="D5" s="20" t="s">
        <v>0</v>
      </c>
      <c r="E5" s="97">
        <v>0</v>
      </c>
      <c r="F5" s="52"/>
    </row>
    <row r="6" spans="1:8" ht="19.95" customHeight="1" x14ac:dyDescent="0.25">
      <c r="A6" s="20">
        <v>3</v>
      </c>
      <c r="B6" s="24" t="s">
        <v>6</v>
      </c>
      <c r="C6" s="23" t="s">
        <v>135</v>
      </c>
      <c r="D6" s="20" t="s">
        <v>0</v>
      </c>
      <c r="E6" s="47">
        <f>12.33+12.33</f>
        <v>24.66</v>
      </c>
      <c r="F6" s="48"/>
    </row>
    <row r="7" spans="1:8" ht="19.95" customHeight="1" x14ac:dyDescent="0.25">
      <c r="A7" s="20">
        <v>4</v>
      </c>
      <c r="B7" s="3" t="s">
        <v>7</v>
      </c>
      <c r="C7" s="23" t="s">
        <v>98</v>
      </c>
      <c r="D7" s="20" t="s">
        <v>0</v>
      </c>
      <c r="E7" s="129">
        <f>3980.73+3891.65</f>
        <v>7872.38</v>
      </c>
      <c r="F7" s="160"/>
    </row>
    <row r="8" spans="1:8" ht="19.95" customHeight="1" x14ac:dyDescent="0.25">
      <c r="A8" s="20">
        <v>5</v>
      </c>
      <c r="B8" s="3" t="s">
        <v>8</v>
      </c>
      <c r="C8" s="23" t="s">
        <v>100</v>
      </c>
      <c r="D8" s="20" t="s">
        <v>0</v>
      </c>
      <c r="E8" s="130"/>
      <c r="F8" s="160"/>
    </row>
    <row r="9" spans="1:8" ht="19.95" customHeight="1" x14ac:dyDescent="0.25">
      <c r="A9" s="20">
        <v>6</v>
      </c>
      <c r="B9" s="3" t="s">
        <v>56</v>
      </c>
      <c r="C9" s="23" t="s">
        <v>99</v>
      </c>
      <c r="D9" s="20" t="s">
        <v>0</v>
      </c>
      <c r="E9" s="130"/>
      <c r="F9" s="160"/>
    </row>
    <row r="10" spans="1:8" ht="19.95" customHeight="1" x14ac:dyDescent="0.25">
      <c r="A10" s="20">
        <v>7</v>
      </c>
      <c r="B10" s="2" t="s">
        <v>9</v>
      </c>
      <c r="C10" s="23" t="s">
        <v>101</v>
      </c>
      <c r="D10" s="20" t="s">
        <v>0</v>
      </c>
      <c r="E10" s="47">
        <f>651.64+651.64</f>
        <v>1303.28</v>
      </c>
      <c r="F10" s="160"/>
    </row>
    <row r="11" spans="1:8" ht="19.95" customHeight="1" x14ac:dyDescent="0.25">
      <c r="A11" s="20">
        <v>8</v>
      </c>
      <c r="B11" s="2" t="s">
        <v>10</v>
      </c>
      <c r="C11" s="20" t="s">
        <v>90</v>
      </c>
      <c r="D11" s="20" t="s">
        <v>0</v>
      </c>
      <c r="E11" s="47">
        <f>431.72+431.72</f>
        <v>863.44</v>
      </c>
      <c r="F11" s="48"/>
    </row>
    <row r="12" spans="1:8" ht="19.95" customHeight="1" x14ac:dyDescent="0.25">
      <c r="A12" s="20">
        <v>9</v>
      </c>
      <c r="B12" s="3" t="s">
        <v>88</v>
      </c>
      <c r="C12" s="20" t="s">
        <v>90</v>
      </c>
      <c r="D12" s="20" t="s">
        <v>0</v>
      </c>
      <c r="E12" s="47">
        <f>495.705+495.705</f>
        <v>991.41</v>
      </c>
      <c r="F12" s="48"/>
    </row>
    <row r="13" spans="1:8" ht="19.95" customHeight="1" x14ac:dyDescent="0.25">
      <c r="A13" s="20">
        <v>10</v>
      </c>
      <c r="B13" s="3" t="s">
        <v>11</v>
      </c>
      <c r="C13" s="135" t="s">
        <v>91</v>
      </c>
      <c r="D13" s="20" t="s">
        <v>0</v>
      </c>
      <c r="E13" s="138">
        <f>2224.395+2224.395</f>
        <v>4448.79</v>
      </c>
      <c r="F13" s="48"/>
    </row>
    <row r="14" spans="1:8" ht="19.95" customHeight="1" x14ac:dyDescent="0.25">
      <c r="A14" s="20">
        <v>11</v>
      </c>
      <c r="B14" s="2" t="s">
        <v>12</v>
      </c>
      <c r="C14" s="126"/>
      <c r="D14" s="20" t="s">
        <v>0</v>
      </c>
      <c r="E14" s="139"/>
      <c r="F14" s="146"/>
    </row>
    <row r="15" spans="1:8" ht="19.95" customHeight="1" x14ac:dyDescent="0.25">
      <c r="A15" s="20">
        <v>12</v>
      </c>
      <c r="B15" s="2" t="s">
        <v>13</v>
      </c>
      <c r="C15" s="157" t="s">
        <v>134</v>
      </c>
      <c r="D15" s="20" t="s">
        <v>0</v>
      </c>
      <c r="E15" s="140">
        <f>14020.39+14020.39</f>
        <v>28040.78</v>
      </c>
      <c r="F15" s="146"/>
    </row>
    <row r="16" spans="1:8" ht="19.95" customHeight="1" x14ac:dyDescent="0.25">
      <c r="A16" s="20">
        <v>13</v>
      </c>
      <c r="B16" s="2" t="s">
        <v>8</v>
      </c>
      <c r="C16" s="158"/>
      <c r="D16" s="20" t="s">
        <v>0</v>
      </c>
      <c r="E16" s="141"/>
      <c r="F16" s="146"/>
    </row>
    <row r="17" spans="1:6" ht="19.95" customHeight="1" x14ac:dyDescent="0.25">
      <c r="A17" s="20">
        <v>14</v>
      </c>
      <c r="B17" s="2" t="s">
        <v>7</v>
      </c>
      <c r="C17" s="158"/>
      <c r="D17" s="20" t="s">
        <v>0</v>
      </c>
      <c r="E17" s="141"/>
      <c r="F17" s="146"/>
    </row>
    <row r="18" spans="1:6" ht="19.95" customHeight="1" x14ac:dyDescent="0.25">
      <c r="A18" s="20">
        <v>15</v>
      </c>
      <c r="B18" s="2" t="s">
        <v>14</v>
      </c>
      <c r="C18" s="158"/>
      <c r="D18" s="20" t="s">
        <v>0</v>
      </c>
      <c r="E18" s="141"/>
      <c r="F18" s="146"/>
    </row>
    <row r="19" spans="1:6" ht="19.95" customHeight="1" x14ac:dyDescent="0.25">
      <c r="A19" s="20">
        <v>16</v>
      </c>
      <c r="B19" s="2" t="s">
        <v>15</v>
      </c>
      <c r="C19" s="158"/>
      <c r="D19" s="20" t="s">
        <v>0</v>
      </c>
      <c r="E19" s="141"/>
      <c r="F19" s="146"/>
    </row>
    <row r="20" spans="1:6" ht="19.95" customHeight="1" x14ac:dyDescent="0.25">
      <c r="A20" s="20">
        <v>17</v>
      </c>
      <c r="B20" s="2" t="s">
        <v>16</v>
      </c>
      <c r="C20" s="159"/>
      <c r="D20" s="20" t="s">
        <v>0</v>
      </c>
      <c r="E20" s="142"/>
      <c r="F20" s="146"/>
    </row>
    <row r="21" spans="1:6" ht="19.95" customHeight="1" x14ac:dyDescent="0.25">
      <c r="A21" s="20">
        <v>18</v>
      </c>
      <c r="B21" s="2" t="s">
        <v>17</v>
      </c>
      <c r="C21" s="30" t="s">
        <v>105</v>
      </c>
      <c r="D21" s="20" t="s">
        <v>0</v>
      </c>
      <c r="E21" s="129">
        <f>11213.12+11213.12</f>
        <v>22426.240000000002</v>
      </c>
      <c r="F21" s="146"/>
    </row>
    <row r="22" spans="1:6" ht="19.95" customHeight="1" x14ac:dyDescent="0.25">
      <c r="A22" s="20">
        <v>19</v>
      </c>
      <c r="B22" s="3" t="s">
        <v>57</v>
      </c>
      <c r="C22" s="20" t="s">
        <v>106</v>
      </c>
      <c r="D22" s="20" t="s">
        <v>0</v>
      </c>
      <c r="E22" s="130"/>
      <c r="F22" s="146"/>
    </row>
    <row r="23" spans="1:6" ht="36.6" customHeight="1" x14ac:dyDescent="0.25">
      <c r="A23" s="20">
        <v>20</v>
      </c>
      <c r="B23" s="2" t="s">
        <v>18</v>
      </c>
      <c r="C23" s="29" t="s">
        <v>107</v>
      </c>
      <c r="D23" s="20" t="s">
        <v>0</v>
      </c>
      <c r="E23" s="131"/>
      <c r="F23" s="146"/>
    </row>
    <row r="24" spans="1:6" ht="19.95" customHeight="1" x14ac:dyDescent="0.25">
      <c r="A24" s="20">
        <v>21</v>
      </c>
      <c r="B24" s="2" t="s">
        <v>19</v>
      </c>
      <c r="C24" s="132" t="s">
        <v>108</v>
      </c>
      <c r="D24" s="20" t="s">
        <v>0</v>
      </c>
      <c r="E24" s="129">
        <f>1979.27+1979.27</f>
        <v>3958.54</v>
      </c>
      <c r="F24" s="146"/>
    </row>
    <row r="25" spans="1:6" ht="19.95" customHeight="1" x14ac:dyDescent="0.25">
      <c r="A25" s="20">
        <v>22</v>
      </c>
      <c r="B25" s="2" t="s">
        <v>6</v>
      </c>
      <c r="C25" s="133"/>
      <c r="D25" s="20" t="s">
        <v>0</v>
      </c>
      <c r="E25" s="130"/>
      <c r="F25" s="146"/>
    </row>
    <row r="26" spans="1:6" ht="19.95" customHeight="1" x14ac:dyDescent="0.25">
      <c r="A26" s="20">
        <v>23</v>
      </c>
      <c r="B26" s="3" t="s">
        <v>20</v>
      </c>
      <c r="C26" s="133"/>
      <c r="D26" s="20" t="s">
        <v>0</v>
      </c>
      <c r="E26" s="130"/>
      <c r="F26" s="146"/>
    </row>
    <row r="27" spans="1:6" ht="19.95" customHeight="1" x14ac:dyDescent="0.25">
      <c r="A27" s="20">
        <v>24</v>
      </c>
      <c r="B27" s="3" t="s">
        <v>21</v>
      </c>
      <c r="C27" s="133"/>
      <c r="D27" s="20" t="s">
        <v>0</v>
      </c>
      <c r="E27" s="130"/>
      <c r="F27" s="146"/>
    </row>
    <row r="28" spans="1:6" ht="19.95" customHeight="1" x14ac:dyDescent="0.25">
      <c r="A28" s="20">
        <v>25</v>
      </c>
      <c r="B28" s="3" t="s">
        <v>22</v>
      </c>
      <c r="C28" s="134"/>
      <c r="D28" s="20" t="s">
        <v>0</v>
      </c>
      <c r="E28" s="131"/>
      <c r="F28" s="146"/>
    </row>
    <row r="29" spans="1:6" ht="19.95" customHeight="1" x14ac:dyDescent="0.25">
      <c r="A29" s="20">
        <v>26</v>
      </c>
      <c r="B29" s="3" t="s">
        <v>23</v>
      </c>
      <c r="C29" s="23" t="s">
        <v>102</v>
      </c>
      <c r="D29" s="20" t="s">
        <v>0</v>
      </c>
      <c r="E29" s="25">
        <f>3131.83+3131.83</f>
        <v>6263.66</v>
      </c>
      <c r="F29" s="146"/>
    </row>
    <row r="30" spans="1:6" ht="19.95" customHeight="1" x14ac:dyDescent="0.25">
      <c r="A30" s="20">
        <v>27</v>
      </c>
      <c r="B30" s="3" t="s">
        <v>24</v>
      </c>
      <c r="C30" s="135" t="s">
        <v>109</v>
      </c>
      <c r="D30" s="20" t="s">
        <v>0</v>
      </c>
      <c r="E30" s="129">
        <f>1108.77+1108.77</f>
        <v>2217.54</v>
      </c>
      <c r="F30" s="48"/>
    </row>
    <row r="31" spans="1:6" ht="19.95" customHeight="1" x14ac:dyDescent="0.25">
      <c r="A31" s="20">
        <v>28</v>
      </c>
      <c r="B31" s="3" t="s">
        <v>25</v>
      </c>
      <c r="C31" s="125"/>
      <c r="D31" s="20" t="s">
        <v>0</v>
      </c>
      <c r="E31" s="130"/>
      <c r="F31" s="146"/>
    </row>
    <row r="32" spans="1:6" ht="19.95" customHeight="1" x14ac:dyDescent="0.25">
      <c r="A32" s="20">
        <v>29</v>
      </c>
      <c r="B32" s="3" t="s">
        <v>24</v>
      </c>
      <c r="C32" s="126"/>
      <c r="D32" s="20" t="s">
        <v>0</v>
      </c>
      <c r="E32" s="131"/>
      <c r="F32" s="146"/>
    </row>
    <row r="33" spans="1:6" ht="19.95" customHeight="1" x14ac:dyDescent="0.25">
      <c r="A33" s="20">
        <v>30</v>
      </c>
      <c r="B33" s="3" t="s">
        <v>25</v>
      </c>
      <c r="C33" s="20" t="s">
        <v>110</v>
      </c>
      <c r="D33" s="20" t="s">
        <v>0</v>
      </c>
      <c r="E33" s="25">
        <f>1158.075+1158.075</f>
        <v>2316.15</v>
      </c>
      <c r="F33" s="146"/>
    </row>
    <row r="34" spans="1:6" ht="19.95" customHeight="1" x14ac:dyDescent="0.25">
      <c r="A34" s="20">
        <v>31</v>
      </c>
      <c r="B34" s="3" t="s">
        <v>7</v>
      </c>
      <c r="C34" s="135" t="s">
        <v>111</v>
      </c>
      <c r="D34" s="20" t="s">
        <v>0</v>
      </c>
      <c r="E34" s="129">
        <f>329.39+329.39</f>
        <v>658.78</v>
      </c>
      <c r="F34" s="48"/>
    </row>
    <row r="35" spans="1:6" ht="19.95" customHeight="1" x14ac:dyDescent="0.25">
      <c r="A35" s="20">
        <v>32</v>
      </c>
      <c r="B35" s="3" t="s">
        <v>87</v>
      </c>
      <c r="C35" s="125"/>
      <c r="D35" s="20" t="s">
        <v>0</v>
      </c>
      <c r="E35" s="130"/>
      <c r="F35" s="146"/>
    </row>
    <row r="36" spans="1:6" ht="19.95" customHeight="1" x14ac:dyDescent="0.25">
      <c r="A36" s="20">
        <v>33</v>
      </c>
      <c r="B36" s="3" t="s">
        <v>11</v>
      </c>
      <c r="C36" s="126"/>
      <c r="D36" s="20" t="s">
        <v>0</v>
      </c>
      <c r="E36" s="131"/>
      <c r="F36" s="146"/>
    </row>
    <row r="37" spans="1:6" ht="19.95" customHeight="1" x14ac:dyDescent="0.25">
      <c r="A37" s="20">
        <v>34</v>
      </c>
      <c r="B37" s="3" t="s">
        <v>26</v>
      </c>
      <c r="C37" s="135" t="s">
        <v>112</v>
      </c>
      <c r="D37" s="20" t="s">
        <v>29</v>
      </c>
      <c r="E37" s="129">
        <f>3060.23+3060.23</f>
        <v>6120.46</v>
      </c>
      <c r="F37" s="146"/>
    </row>
    <row r="38" spans="1:6" ht="19.95" customHeight="1" x14ac:dyDescent="0.25">
      <c r="A38" s="20">
        <v>35</v>
      </c>
      <c r="B38" s="2" t="s">
        <v>25</v>
      </c>
      <c r="C38" s="125"/>
      <c r="D38" s="20" t="s">
        <v>0</v>
      </c>
      <c r="E38" s="130"/>
      <c r="F38" s="146"/>
    </row>
    <row r="39" spans="1:6" ht="19.95" customHeight="1" x14ac:dyDescent="0.25">
      <c r="A39" s="20">
        <v>36</v>
      </c>
      <c r="B39" s="3" t="s">
        <v>24</v>
      </c>
      <c r="C39" s="125"/>
      <c r="D39" s="20" t="s">
        <v>0</v>
      </c>
      <c r="E39" s="130"/>
      <c r="F39" s="146"/>
    </row>
    <row r="40" spans="1:6" ht="19.95" customHeight="1" x14ac:dyDescent="0.25">
      <c r="A40" s="20">
        <v>37</v>
      </c>
      <c r="B40" s="3" t="s">
        <v>27</v>
      </c>
      <c r="C40" s="126"/>
      <c r="D40" s="20" t="s">
        <v>0</v>
      </c>
      <c r="E40" s="131"/>
      <c r="F40" s="146"/>
    </row>
    <row r="41" spans="1:6" ht="19.95" customHeight="1" x14ac:dyDescent="0.25">
      <c r="A41" s="20">
        <v>38</v>
      </c>
      <c r="B41" s="3" t="s">
        <v>25</v>
      </c>
      <c r="C41" s="20" t="s">
        <v>110</v>
      </c>
      <c r="D41" s="20" t="s">
        <v>0</v>
      </c>
      <c r="E41" s="47">
        <f>1388.67+1338.67</f>
        <v>2727.34</v>
      </c>
      <c r="F41" s="48"/>
    </row>
    <row r="42" spans="1:6" ht="19.95" customHeight="1" x14ac:dyDescent="0.25">
      <c r="A42" s="20">
        <v>39</v>
      </c>
      <c r="B42" s="3" t="s">
        <v>28</v>
      </c>
      <c r="C42" s="20"/>
      <c r="D42" s="20" t="s">
        <v>0</v>
      </c>
      <c r="E42" s="129">
        <f>610.22+610.22</f>
        <v>1220.44</v>
      </c>
      <c r="F42" s="146"/>
    </row>
    <row r="43" spans="1:6" ht="19.95" customHeight="1" x14ac:dyDescent="0.25">
      <c r="A43" s="20">
        <v>40</v>
      </c>
      <c r="B43" s="3" t="s">
        <v>52</v>
      </c>
      <c r="C43" s="20"/>
      <c r="D43" s="20" t="s">
        <v>0</v>
      </c>
      <c r="E43" s="131"/>
      <c r="F43" s="146"/>
    </row>
    <row r="44" spans="1:6" ht="19.95" customHeight="1" x14ac:dyDescent="0.25">
      <c r="A44" s="20">
        <v>41</v>
      </c>
      <c r="B44" s="3" t="s">
        <v>7</v>
      </c>
      <c r="C44" s="20" t="s">
        <v>113</v>
      </c>
      <c r="D44" s="20" t="s">
        <v>0</v>
      </c>
      <c r="E44" s="47">
        <f>300.045+300.045</f>
        <v>600.09</v>
      </c>
      <c r="F44" s="48"/>
    </row>
    <row r="45" spans="1:6" ht="19.95" customHeight="1" x14ac:dyDescent="0.25">
      <c r="A45" s="20">
        <v>42</v>
      </c>
      <c r="B45" s="3" t="s">
        <v>25</v>
      </c>
      <c r="C45" s="23" t="s">
        <v>94</v>
      </c>
      <c r="D45" s="20" t="s">
        <v>0</v>
      </c>
      <c r="E45" s="101">
        <f>206.445+206.445</f>
        <v>412.89</v>
      </c>
      <c r="F45" s="48"/>
    </row>
    <row r="46" spans="1:6" ht="19.95" customHeight="1" x14ac:dyDescent="0.25">
      <c r="A46" s="20">
        <v>43</v>
      </c>
      <c r="B46" s="3" t="s">
        <v>27</v>
      </c>
      <c r="C46" s="135" t="s">
        <v>114</v>
      </c>
      <c r="D46" s="20" t="s">
        <v>0</v>
      </c>
      <c r="E46" s="129">
        <f>3467.8+3321.79</f>
        <v>6789.59</v>
      </c>
      <c r="F46" s="146"/>
    </row>
    <row r="47" spans="1:6" ht="19.95" customHeight="1" x14ac:dyDescent="0.25">
      <c r="A47" s="20">
        <v>44</v>
      </c>
      <c r="B47" s="3" t="s">
        <v>30</v>
      </c>
      <c r="C47" s="125"/>
      <c r="D47" s="20" t="s">
        <v>0</v>
      </c>
      <c r="E47" s="130"/>
      <c r="F47" s="146"/>
    </row>
    <row r="48" spans="1:6" ht="19.95" customHeight="1" x14ac:dyDescent="0.25">
      <c r="A48" s="20">
        <v>45</v>
      </c>
      <c r="B48" s="3" t="s">
        <v>31</v>
      </c>
      <c r="C48" s="126"/>
      <c r="D48" s="20" t="s">
        <v>0</v>
      </c>
      <c r="E48" s="131"/>
      <c r="F48" s="146"/>
    </row>
    <row r="49" spans="1:11" ht="19.95" customHeight="1" x14ac:dyDescent="0.25">
      <c r="A49" s="20">
        <v>46</v>
      </c>
      <c r="B49" s="3" t="s">
        <v>25</v>
      </c>
      <c r="C49" s="20" t="s">
        <v>115</v>
      </c>
      <c r="D49" s="20" t="s">
        <v>0</v>
      </c>
      <c r="E49" s="47">
        <f>1065.99+1065.99</f>
        <v>2131.98</v>
      </c>
      <c r="F49" s="48"/>
    </row>
    <row r="50" spans="1:11" ht="19.95" customHeight="1" x14ac:dyDescent="0.25">
      <c r="A50" s="20">
        <v>47</v>
      </c>
      <c r="B50" s="3" t="s">
        <v>24</v>
      </c>
      <c r="C50" s="20"/>
      <c r="D50" s="20" t="s">
        <v>0</v>
      </c>
      <c r="E50" s="47">
        <v>0</v>
      </c>
      <c r="F50" s="48"/>
    </row>
    <row r="51" spans="1:11" s="4" customFormat="1" ht="19.95" customHeight="1" x14ac:dyDescent="0.25">
      <c r="A51" s="37">
        <v>48</v>
      </c>
      <c r="B51" s="45" t="s">
        <v>27</v>
      </c>
      <c r="C51" s="122" t="s">
        <v>122</v>
      </c>
      <c r="D51" s="39" t="s">
        <v>0</v>
      </c>
      <c r="E51" s="127">
        <v>15220.86</v>
      </c>
      <c r="F51" s="147" t="s">
        <v>156</v>
      </c>
      <c r="G51" s="1"/>
      <c r="H51" s="1"/>
      <c r="I51" s="1"/>
      <c r="J51" s="1"/>
      <c r="K51" s="5"/>
    </row>
    <row r="52" spans="1:11" s="4" customFormat="1" ht="19.95" customHeight="1" x14ac:dyDescent="0.25">
      <c r="A52" s="37">
        <v>49</v>
      </c>
      <c r="B52" s="45" t="s">
        <v>25</v>
      </c>
      <c r="C52" s="136"/>
      <c r="D52" s="39" t="s">
        <v>0</v>
      </c>
      <c r="E52" s="137"/>
      <c r="F52" s="148"/>
      <c r="G52" s="1"/>
      <c r="H52" s="1"/>
      <c r="I52" s="1"/>
      <c r="J52" s="1"/>
      <c r="K52" s="5"/>
    </row>
    <row r="53" spans="1:11" s="4" customFormat="1" ht="19.95" customHeight="1" x14ac:dyDescent="0.25">
      <c r="A53" s="37">
        <v>50</v>
      </c>
      <c r="B53" s="45" t="s">
        <v>32</v>
      </c>
      <c r="C53" s="136"/>
      <c r="D53" s="39" t="s">
        <v>0</v>
      </c>
      <c r="E53" s="137"/>
      <c r="F53" s="148"/>
      <c r="G53" s="1"/>
      <c r="H53" s="1"/>
      <c r="I53" s="1"/>
      <c r="J53" s="1"/>
      <c r="K53" s="5"/>
    </row>
    <row r="54" spans="1:11" s="4" customFormat="1" ht="19.95" customHeight="1" x14ac:dyDescent="0.25">
      <c r="A54" s="37">
        <v>52</v>
      </c>
      <c r="B54" s="45" t="s">
        <v>33</v>
      </c>
      <c r="C54" s="136"/>
      <c r="D54" s="39" t="s">
        <v>0</v>
      </c>
      <c r="E54" s="137"/>
      <c r="F54" s="148"/>
      <c r="G54" s="1"/>
      <c r="H54" s="1"/>
      <c r="I54" s="1"/>
      <c r="J54" s="6"/>
      <c r="K54" s="5"/>
    </row>
    <row r="55" spans="1:11" s="4" customFormat="1" ht="19.95" customHeight="1" x14ac:dyDescent="0.25">
      <c r="A55" s="37">
        <v>53</v>
      </c>
      <c r="B55" s="45" t="s">
        <v>61</v>
      </c>
      <c r="C55" s="136"/>
      <c r="D55" s="39" t="s">
        <v>0</v>
      </c>
      <c r="E55" s="137"/>
      <c r="F55" s="148"/>
      <c r="G55" s="1"/>
      <c r="H55" s="1"/>
      <c r="I55" s="1"/>
      <c r="J55" s="1"/>
      <c r="K55" s="5"/>
    </row>
    <row r="56" spans="1:11" s="4" customFormat="1" ht="19.95" customHeight="1" x14ac:dyDescent="0.25">
      <c r="A56" s="37">
        <v>54</v>
      </c>
      <c r="B56" s="45" t="s">
        <v>34</v>
      </c>
      <c r="C56" s="136"/>
      <c r="D56" s="39" t="s">
        <v>0</v>
      </c>
      <c r="E56" s="137"/>
      <c r="F56" s="149"/>
      <c r="G56" s="1"/>
      <c r="H56" s="1"/>
      <c r="I56" s="1"/>
      <c r="J56" s="1"/>
      <c r="K56" s="5"/>
    </row>
    <row r="57" spans="1:11" ht="19.95" customHeight="1" x14ac:dyDescent="0.25">
      <c r="A57" s="37">
        <v>55</v>
      </c>
      <c r="B57" s="45" t="s">
        <v>27</v>
      </c>
      <c r="C57" s="123"/>
      <c r="D57" s="39" t="s">
        <v>0</v>
      </c>
      <c r="E57" s="128"/>
      <c r="F57" s="150"/>
    </row>
    <row r="58" spans="1:11" ht="19.95" customHeight="1" x14ac:dyDescent="0.25">
      <c r="A58" s="20">
        <v>56</v>
      </c>
      <c r="B58" s="26" t="s">
        <v>35</v>
      </c>
      <c r="C58" s="135" t="s">
        <v>116</v>
      </c>
      <c r="D58" s="28" t="s">
        <v>36</v>
      </c>
      <c r="E58" s="129">
        <f>2751.11+2751.11</f>
        <v>5502.22</v>
      </c>
      <c r="F58" s="52"/>
    </row>
    <row r="59" spans="1:11" ht="19.95" customHeight="1" x14ac:dyDescent="0.25">
      <c r="A59" s="20">
        <v>57</v>
      </c>
      <c r="B59" s="3" t="s">
        <v>25</v>
      </c>
      <c r="C59" s="126"/>
      <c r="D59" s="20" t="s">
        <v>0</v>
      </c>
      <c r="E59" s="131"/>
      <c r="F59" s="146"/>
    </row>
    <row r="60" spans="1:11" ht="19.95" customHeight="1" x14ac:dyDescent="0.25">
      <c r="A60" s="20">
        <v>58</v>
      </c>
      <c r="B60" s="3" t="s">
        <v>47</v>
      </c>
      <c r="C60" s="23" t="s">
        <v>103</v>
      </c>
      <c r="D60" s="20" t="s">
        <v>0</v>
      </c>
      <c r="E60" s="129">
        <f>908.79+908.79</f>
        <v>1817.58</v>
      </c>
      <c r="F60" s="146"/>
    </row>
    <row r="61" spans="1:11" ht="19.95" customHeight="1" x14ac:dyDescent="0.25">
      <c r="A61" s="20">
        <v>59</v>
      </c>
      <c r="B61" s="3" t="s">
        <v>37</v>
      </c>
      <c r="C61" s="23" t="s">
        <v>104</v>
      </c>
      <c r="D61" s="20" t="s">
        <v>0</v>
      </c>
      <c r="E61" s="131"/>
      <c r="F61" s="146"/>
    </row>
    <row r="62" spans="1:11" ht="19.95" customHeight="1" x14ac:dyDescent="0.25">
      <c r="A62" s="37">
        <v>60</v>
      </c>
      <c r="B62" s="45" t="s">
        <v>28</v>
      </c>
      <c r="C62" s="122" t="s">
        <v>117</v>
      </c>
      <c r="D62" s="39" t="s">
        <v>0</v>
      </c>
      <c r="E62" s="127">
        <v>11529.12</v>
      </c>
      <c r="F62" s="107" t="s">
        <v>156</v>
      </c>
    </row>
    <row r="63" spans="1:11" ht="19.95" customHeight="1" x14ac:dyDescent="0.4">
      <c r="A63" s="37">
        <v>61</v>
      </c>
      <c r="B63" s="45" t="s">
        <v>38</v>
      </c>
      <c r="C63" s="136"/>
      <c r="D63" s="39" t="s">
        <v>0</v>
      </c>
      <c r="E63" s="137"/>
      <c r="F63" s="103"/>
      <c r="G63" s="15"/>
    </row>
    <row r="64" spans="1:11" ht="19.95" customHeight="1" x14ac:dyDescent="0.25">
      <c r="A64" s="37">
        <v>62</v>
      </c>
      <c r="B64" s="45" t="s">
        <v>39</v>
      </c>
      <c r="C64" s="123"/>
      <c r="D64" s="39" t="s">
        <v>0</v>
      </c>
      <c r="E64" s="128"/>
      <c r="F64" s="53"/>
    </row>
    <row r="65" spans="1:7" ht="19.95" customHeight="1" x14ac:dyDescent="0.25">
      <c r="A65" s="20">
        <v>63</v>
      </c>
      <c r="B65" s="3" t="s">
        <v>40</v>
      </c>
      <c r="C65" s="20" t="s">
        <v>118</v>
      </c>
      <c r="D65" s="20" t="s">
        <v>0</v>
      </c>
      <c r="E65" s="47">
        <f>68.83+68.83</f>
        <v>137.66</v>
      </c>
      <c r="F65" s="52"/>
    </row>
    <row r="66" spans="1:7" ht="19.95" customHeight="1" x14ac:dyDescent="0.25">
      <c r="A66" s="20">
        <v>64</v>
      </c>
      <c r="B66" s="3" t="s">
        <v>41</v>
      </c>
      <c r="C66" s="20" t="s">
        <v>119</v>
      </c>
      <c r="D66" s="20" t="s">
        <v>0</v>
      </c>
      <c r="E66" s="47">
        <v>0</v>
      </c>
      <c r="F66" s="48"/>
    </row>
    <row r="67" spans="1:7" ht="19.95" customHeight="1" x14ac:dyDescent="0.25">
      <c r="A67" s="20">
        <v>65</v>
      </c>
      <c r="B67" s="3" t="s">
        <v>42</v>
      </c>
      <c r="C67" s="23" t="s">
        <v>92</v>
      </c>
      <c r="D67" s="20" t="s">
        <v>0</v>
      </c>
      <c r="E67" s="47">
        <f>718.455+718.455</f>
        <v>1436.91</v>
      </c>
      <c r="F67" s="48"/>
    </row>
    <row r="68" spans="1:7" ht="19.95" customHeight="1" x14ac:dyDescent="0.25">
      <c r="A68" s="20">
        <v>66</v>
      </c>
      <c r="B68" s="3" t="s">
        <v>22</v>
      </c>
      <c r="C68" s="23" t="s">
        <v>93</v>
      </c>
      <c r="D68" s="20" t="s">
        <v>0</v>
      </c>
      <c r="E68" s="47">
        <f>1575.37+2609.27</f>
        <v>4184.6399999999994</v>
      </c>
      <c r="F68" s="48"/>
    </row>
    <row r="69" spans="1:7" ht="19.95" customHeight="1" x14ac:dyDescent="0.25">
      <c r="A69" s="20">
        <v>67</v>
      </c>
      <c r="B69" s="3" t="s">
        <v>43</v>
      </c>
      <c r="C69" s="20" t="s">
        <v>120</v>
      </c>
      <c r="D69" s="20" t="s">
        <v>0</v>
      </c>
      <c r="E69" s="47">
        <f>650.35+650.35</f>
        <v>1300.7</v>
      </c>
      <c r="F69" s="49"/>
    </row>
    <row r="70" spans="1:7" ht="19.95" customHeight="1" x14ac:dyDescent="0.25">
      <c r="A70" s="20">
        <v>68</v>
      </c>
      <c r="B70" s="3" t="s">
        <v>44</v>
      </c>
      <c r="C70" s="20" t="s">
        <v>121</v>
      </c>
      <c r="D70" s="20" t="s">
        <v>0</v>
      </c>
      <c r="E70" s="97">
        <f>872.935+868.54</f>
        <v>1741.4749999999999</v>
      </c>
      <c r="F70" s="95"/>
    </row>
    <row r="71" spans="1:7" ht="19.95" customHeight="1" x14ac:dyDescent="0.25">
      <c r="A71" s="20">
        <v>69</v>
      </c>
      <c r="B71" s="24" t="s">
        <v>25</v>
      </c>
      <c r="C71" s="124" t="s">
        <v>115</v>
      </c>
      <c r="D71" s="20" t="s">
        <v>0</v>
      </c>
      <c r="E71" s="129">
        <f>554.305+554.305</f>
        <v>1108.6099999999999</v>
      </c>
      <c r="F71" s="48"/>
    </row>
    <row r="72" spans="1:7" ht="19.95" customHeight="1" x14ac:dyDescent="0.25">
      <c r="A72" s="20">
        <v>70</v>
      </c>
      <c r="B72" s="24" t="s">
        <v>27</v>
      </c>
      <c r="C72" s="156"/>
      <c r="D72" s="20" t="s">
        <v>0</v>
      </c>
      <c r="E72" s="131"/>
      <c r="F72" s="49"/>
    </row>
    <row r="73" spans="1:7" ht="19.95" customHeight="1" x14ac:dyDescent="0.25">
      <c r="A73" s="20">
        <v>71</v>
      </c>
      <c r="B73" s="3" t="s">
        <v>45</v>
      </c>
      <c r="C73" s="23" t="s">
        <v>123</v>
      </c>
      <c r="D73" s="20" t="s">
        <v>0</v>
      </c>
      <c r="E73" s="47">
        <f>969.14+978.93</f>
        <v>1948.07</v>
      </c>
      <c r="F73" s="49"/>
    </row>
    <row r="74" spans="1:7" ht="19.95" customHeight="1" x14ac:dyDescent="0.25">
      <c r="A74" s="20">
        <v>72</v>
      </c>
      <c r="B74" s="3" t="s">
        <v>28</v>
      </c>
      <c r="C74" s="124" t="s">
        <v>124</v>
      </c>
      <c r="D74" s="20" t="s">
        <v>0</v>
      </c>
      <c r="E74" s="129">
        <f>8672.88+8672.88</f>
        <v>17345.759999999998</v>
      </c>
      <c r="F74" s="49"/>
    </row>
    <row r="75" spans="1:7" ht="19.95" customHeight="1" x14ac:dyDescent="0.25">
      <c r="A75" s="20">
        <v>73</v>
      </c>
      <c r="B75" s="3" t="s">
        <v>46</v>
      </c>
      <c r="C75" s="125"/>
      <c r="D75" s="20" t="s">
        <v>0</v>
      </c>
      <c r="E75" s="130"/>
      <c r="F75" s="49"/>
    </row>
    <row r="76" spans="1:7" ht="19.95" customHeight="1" x14ac:dyDescent="0.25">
      <c r="A76" s="20">
        <v>74</v>
      </c>
      <c r="B76" s="3" t="s">
        <v>51</v>
      </c>
      <c r="C76" s="125"/>
      <c r="D76" s="20" t="s">
        <v>0</v>
      </c>
      <c r="E76" s="130"/>
      <c r="F76" s="49"/>
    </row>
    <row r="77" spans="1:7" ht="19.95" customHeight="1" x14ac:dyDescent="0.25">
      <c r="A77" s="20">
        <v>75</v>
      </c>
      <c r="B77" s="3" t="s">
        <v>17</v>
      </c>
      <c r="C77" s="125"/>
      <c r="D77" s="20" t="s">
        <v>0</v>
      </c>
      <c r="E77" s="130"/>
      <c r="F77" s="50"/>
    </row>
    <row r="78" spans="1:7" ht="19.95" customHeight="1" x14ac:dyDescent="0.25">
      <c r="A78" s="20">
        <v>76</v>
      </c>
      <c r="B78" s="3" t="s">
        <v>58</v>
      </c>
      <c r="C78" s="126"/>
      <c r="D78" s="20" t="s">
        <v>0</v>
      </c>
      <c r="E78" s="131"/>
      <c r="F78" s="51"/>
    </row>
    <row r="79" spans="1:7" s="14" customFormat="1" ht="19.95" customHeight="1" x14ac:dyDescent="0.25">
      <c r="A79" s="37">
        <v>77</v>
      </c>
      <c r="B79" s="45" t="s">
        <v>47</v>
      </c>
      <c r="C79" s="37" t="s">
        <v>125</v>
      </c>
      <c r="D79" s="37" t="s">
        <v>0</v>
      </c>
      <c r="E79" s="96">
        <v>15457.48</v>
      </c>
      <c r="F79" s="104" t="s">
        <v>156</v>
      </c>
      <c r="G79" s="16"/>
    </row>
    <row r="80" spans="1:7" ht="19.95" customHeight="1" x14ac:dyDescent="0.25">
      <c r="A80" s="37">
        <v>78</v>
      </c>
      <c r="B80" s="45" t="s">
        <v>10</v>
      </c>
      <c r="C80" s="122" t="s">
        <v>126</v>
      </c>
      <c r="D80" s="39" t="s">
        <v>0</v>
      </c>
      <c r="E80" s="127">
        <v>29451.34</v>
      </c>
      <c r="F80" s="105" t="s">
        <v>156</v>
      </c>
    </row>
    <row r="81" spans="1:7" ht="19.95" customHeight="1" x14ac:dyDescent="0.25">
      <c r="A81" s="37">
        <v>79</v>
      </c>
      <c r="B81" s="45" t="s">
        <v>48</v>
      </c>
      <c r="C81" s="123"/>
      <c r="D81" s="39" t="s">
        <v>0</v>
      </c>
      <c r="E81" s="128"/>
      <c r="F81" s="54"/>
      <c r="G81" s="15"/>
    </row>
    <row r="82" spans="1:7" ht="19.95" customHeight="1" x14ac:dyDescent="0.25">
      <c r="A82" s="20">
        <v>80</v>
      </c>
      <c r="B82" s="3" t="s">
        <v>49</v>
      </c>
      <c r="C82" s="20" t="s">
        <v>142</v>
      </c>
      <c r="D82" s="20" t="s">
        <v>0</v>
      </c>
      <c r="E82" s="47">
        <f>625.965+625.965</f>
        <v>1251.93</v>
      </c>
      <c r="F82" s="49"/>
    </row>
    <row r="83" spans="1:7" ht="19.95" customHeight="1" x14ac:dyDescent="0.25">
      <c r="A83" s="20">
        <v>81</v>
      </c>
      <c r="B83" s="3" t="s">
        <v>50</v>
      </c>
      <c r="C83" s="124" t="s">
        <v>127</v>
      </c>
      <c r="D83" s="20" t="s">
        <v>0</v>
      </c>
      <c r="E83" s="129">
        <f>2660.73+2262.14</f>
        <v>4922.87</v>
      </c>
      <c r="F83" s="49"/>
    </row>
    <row r="84" spans="1:7" ht="19.95" customHeight="1" x14ac:dyDescent="0.25">
      <c r="A84" s="20">
        <v>82</v>
      </c>
      <c r="B84" s="3" t="s">
        <v>37</v>
      </c>
      <c r="C84" s="125"/>
      <c r="D84" s="20" t="s">
        <v>0</v>
      </c>
      <c r="E84" s="130"/>
      <c r="F84" s="48"/>
    </row>
    <row r="85" spans="1:7" ht="19.95" customHeight="1" x14ac:dyDescent="0.25">
      <c r="A85" s="20">
        <v>83</v>
      </c>
      <c r="B85" s="3" t="s">
        <v>18</v>
      </c>
      <c r="C85" s="126"/>
      <c r="D85" s="20" t="s">
        <v>0</v>
      </c>
      <c r="E85" s="131"/>
      <c r="F85" s="48"/>
    </row>
    <row r="86" spans="1:7" ht="19.95" customHeight="1" x14ac:dyDescent="0.25">
      <c r="A86" s="20">
        <v>84</v>
      </c>
      <c r="B86" s="3" t="s">
        <v>47</v>
      </c>
      <c r="C86" s="23" t="s">
        <v>96</v>
      </c>
      <c r="D86" s="20" t="s">
        <v>0</v>
      </c>
      <c r="E86" s="47">
        <f>251.82+251.82</f>
        <v>503.64</v>
      </c>
      <c r="F86" s="55"/>
    </row>
    <row r="87" spans="1:7" ht="19.95" customHeight="1" x14ac:dyDescent="0.25">
      <c r="A87" s="37">
        <v>85</v>
      </c>
      <c r="B87" s="45" t="s">
        <v>53</v>
      </c>
      <c r="C87" s="37" t="s">
        <v>129</v>
      </c>
      <c r="D87" s="39" t="s">
        <v>0</v>
      </c>
      <c r="E87" s="96">
        <v>17416.86</v>
      </c>
      <c r="F87" s="106" t="s">
        <v>156</v>
      </c>
      <c r="G87" s="15"/>
    </row>
    <row r="88" spans="1:7" ht="19.95" customHeight="1" x14ac:dyDescent="0.25">
      <c r="A88" s="20">
        <v>86</v>
      </c>
      <c r="B88" s="24" t="s">
        <v>54</v>
      </c>
      <c r="C88" s="23" t="s">
        <v>130</v>
      </c>
      <c r="D88" s="20" t="s">
        <v>0</v>
      </c>
      <c r="E88" s="25">
        <f>1405.375+1405.375</f>
        <v>2810.75</v>
      </c>
      <c r="F88" s="52"/>
    </row>
    <row r="89" spans="1:7" ht="19.95" customHeight="1" x14ac:dyDescent="0.25">
      <c r="A89" s="20">
        <v>87</v>
      </c>
      <c r="B89" s="24" t="s">
        <v>55</v>
      </c>
      <c r="C89" s="23" t="s">
        <v>141</v>
      </c>
      <c r="D89" s="20" t="s">
        <v>0</v>
      </c>
      <c r="E89" s="47">
        <f>1016.575+1016.575</f>
        <v>2033.15</v>
      </c>
      <c r="F89" s="56"/>
    </row>
    <row r="90" spans="1:7" ht="19.95" customHeight="1" x14ac:dyDescent="0.25">
      <c r="A90" s="37">
        <v>88</v>
      </c>
      <c r="B90" s="45" t="s">
        <v>22</v>
      </c>
      <c r="C90" s="122" t="s">
        <v>131</v>
      </c>
      <c r="D90" s="122" t="s">
        <v>0</v>
      </c>
      <c r="E90" s="127">
        <v>4599.7299999999996</v>
      </c>
      <c r="F90" s="108" t="s">
        <v>156</v>
      </c>
    </row>
    <row r="91" spans="1:7" ht="19.95" customHeight="1" x14ac:dyDescent="0.25">
      <c r="A91" s="37">
        <v>89</v>
      </c>
      <c r="B91" s="45" t="s">
        <v>149</v>
      </c>
      <c r="C91" s="123"/>
      <c r="D91" s="123"/>
      <c r="E91" s="128"/>
      <c r="F91" s="57"/>
      <c r="G91" s="15"/>
    </row>
    <row r="92" spans="1:7" ht="19.95" customHeight="1" x14ac:dyDescent="0.25">
      <c r="A92" s="37">
        <v>90</v>
      </c>
      <c r="B92" s="45" t="s">
        <v>70</v>
      </c>
      <c r="C92" s="37" t="s">
        <v>132</v>
      </c>
      <c r="D92" s="37" t="s">
        <v>0</v>
      </c>
      <c r="E92" s="96">
        <v>2000</v>
      </c>
      <c r="F92" s="106" t="s">
        <v>156</v>
      </c>
      <c r="G92" s="15"/>
    </row>
    <row r="93" spans="1:7" ht="19.95" customHeight="1" x14ac:dyDescent="0.25">
      <c r="A93" s="23">
        <v>91</v>
      </c>
      <c r="B93" s="18" t="s">
        <v>70</v>
      </c>
      <c r="C93" s="23" t="s">
        <v>133</v>
      </c>
      <c r="D93" s="23" t="s">
        <v>0</v>
      </c>
      <c r="E93" s="47">
        <f>451.95+451.95</f>
        <v>903.9</v>
      </c>
      <c r="F93" s="58"/>
      <c r="G93" s="15"/>
    </row>
    <row r="94" spans="1:7" ht="19.95" customHeight="1" x14ac:dyDescent="0.25">
      <c r="A94" s="20">
        <v>92</v>
      </c>
      <c r="B94" s="18" t="s">
        <v>18</v>
      </c>
      <c r="C94" s="23" t="s">
        <v>106</v>
      </c>
      <c r="D94" s="20" t="s">
        <v>0</v>
      </c>
      <c r="E94" s="47">
        <f>1224.35+1224.35</f>
        <v>2448.6999999999998</v>
      </c>
      <c r="F94" s="59"/>
    </row>
    <row r="95" spans="1:7" ht="19.95" customHeight="1" x14ac:dyDescent="0.25">
      <c r="A95" s="20">
        <v>93</v>
      </c>
      <c r="B95" s="18" t="s">
        <v>59</v>
      </c>
      <c r="C95" s="23" t="s">
        <v>95</v>
      </c>
      <c r="D95" s="20" t="s">
        <v>0</v>
      </c>
      <c r="E95" s="98">
        <f>218.095+218.095</f>
        <v>436.19</v>
      </c>
      <c r="F95" s="83"/>
    </row>
    <row r="96" spans="1:7" ht="19.95" customHeight="1" x14ac:dyDescent="0.25">
      <c r="A96" s="20">
        <v>94</v>
      </c>
      <c r="B96" s="18" t="s">
        <v>148</v>
      </c>
      <c r="C96" s="31"/>
      <c r="D96" s="20" t="s">
        <v>0</v>
      </c>
      <c r="E96" s="98">
        <v>0</v>
      </c>
      <c r="F96" s="84"/>
    </row>
    <row r="97" spans="1:7" ht="19.95" customHeight="1" x14ac:dyDescent="0.25">
      <c r="A97" s="20">
        <v>95</v>
      </c>
      <c r="B97" s="18" t="s">
        <v>47</v>
      </c>
      <c r="C97" s="31"/>
      <c r="D97" s="20" t="s">
        <v>0</v>
      </c>
      <c r="E97" s="98">
        <v>0</v>
      </c>
      <c r="F97" s="84"/>
    </row>
    <row r="98" spans="1:7" ht="19.95" customHeight="1" x14ac:dyDescent="0.25">
      <c r="A98" s="20">
        <v>96</v>
      </c>
      <c r="B98" s="18" t="s">
        <v>147</v>
      </c>
      <c r="C98" s="31"/>
      <c r="D98" s="20" t="s">
        <v>0</v>
      </c>
      <c r="E98" s="98">
        <v>0</v>
      </c>
      <c r="F98" s="84"/>
    </row>
    <row r="99" spans="1:7" ht="19.95" customHeight="1" x14ac:dyDescent="0.25">
      <c r="A99" s="20">
        <v>97</v>
      </c>
      <c r="B99" s="18" t="s">
        <v>24</v>
      </c>
      <c r="C99" s="23" t="s">
        <v>97</v>
      </c>
      <c r="D99" s="20" t="s">
        <v>0</v>
      </c>
      <c r="E99" s="98">
        <f>60.93+60.93</f>
        <v>121.86</v>
      </c>
      <c r="F99" s="84"/>
    </row>
    <row r="100" spans="1:7" ht="19.95" customHeight="1" x14ac:dyDescent="0.25">
      <c r="A100" s="20">
        <v>98</v>
      </c>
      <c r="B100" s="18" t="s">
        <v>146</v>
      </c>
      <c r="C100" s="23" t="s">
        <v>143</v>
      </c>
      <c r="D100" s="20" t="s">
        <v>0</v>
      </c>
      <c r="E100" s="98">
        <f>468.32+468.32</f>
        <v>936.64</v>
      </c>
      <c r="F100" s="84"/>
    </row>
    <row r="101" spans="1:7" ht="19.95" customHeight="1" x14ac:dyDescent="0.25">
      <c r="A101" s="20">
        <v>99</v>
      </c>
      <c r="B101" s="18" t="s">
        <v>145</v>
      </c>
      <c r="C101" s="23" t="s">
        <v>144</v>
      </c>
      <c r="D101" s="20" t="s">
        <v>0</v>
      </c>
      <c r="E101" s="98">
        <f>323.98+323.98</f>
        <v>647.96</v>
      </c>
      <c r="F101" s="85"/>
    </row>
    <row r="102" spans="1:7" ht="19.95" customHeight="1" x14ac:dyDescent="0.25">
      <c r="A102" s="20">
        <v>100</v>
      </c>
      <c r="B102" s="18"/>
      <c r="C102" s="23" t="s">
        <v>140</v>
      </c>
      <c r="D102" s="20" t="s">
        <v>0</v>
      </c>
      <c r="E102" s="98">
        <f>22759.76+11379.88</f>
        <v>34139.64</v>
      </c>
      <c r="F102" s="86"/>
    </row>
    <row r="103" spans="1:7" ht="19.95" customHeight="1" x14ac:dyDescent="0.25">
      <c r="A103" s="20">
        <v>101</v>
      </c>
      <c r="B103" s="18" t="s">
        <v>151</v>
      </c>
      <c r="C103" s="23"/>
      <c r="D103" s="20" t="s">
        <v>0</v>
      </c>
      <c r="E103" s="98">
        <v>0</v>
      </c>
      <c r="F103" s="86"/>
    </row>
    <row r="104" spans="1:7" ht="19.95" customHeight="1" x14ac:dyDescent="0.25">
      <c r="A104" s="88">
        <v>102</v>
      </c>
      <c r="B104" s="18" t="s">
        <v>146</v>
      </c>
      <c r="C104" s="23" t="s">
        <v>153</v>
      </c>
      <c r="D104" s="20" t="s">
        <v>0</v>
      </c>
      <c r="E104" s="98">
        <v>459.38</v>
      </c>
      <c r="F104" s="86"/>
    </row>
    <row r="105" spans="1:7" ht="27.75" customHeight="1" x14ac:dyDescent="0.25">
      <c r="A105" s="88">
        <v>103</v>
      </c>
      <c r="B105" s="18" t="s">
        <v>146</v>
      </c>
      <c r="C105" s="94" t="s">
        <v>154</v>
      </c>
      <c r="D105" s="20" t="s">
        <v>0</v>
      </c>
      <c r="E105" s="98">
        <v>484.74</v>
      </c>
      <c r="F105" s="86"/>
    </row>
    <row r="106" spans="1:7" ht="27.75" customHeight="1" x14ac:dyDescent="0.25">
      <c r="A106" s="88">
        <v>104</v>
      </c>
      <c r="B106" s="18"/>
      <c r="C106" s="94" t="s">
        <v>155</v>
      </c>
      <c r="D106" s="20" t="s">
        <v>0</v>
      </c>
      <c r="E106" s="98">
        <v>398.31</v>
      </c>
      <c r="F106" s="86"/>
    </row>
    <row r="107" spans="1:7" ht="27.75" customHeight="1" x14ac:dyDescent="0.25">
      <c r="A107" s="88">
        <v>105</v>
      </c>
      <c r="B107" s="18"/>
      <c r="C107" s="94" t="s">
        <v>155</v>
      </c>
      <c r="D107" s="20" t="s">
        <v>0</v>
      </c>
      <c r="E107" s="98">
        <v>1084.8699999999999</v>
      </c>
      <c r="F107" s="86"/>
    </row>
    <row r="108" spans="1:7" s="10" customFormat="1" ht="30" customHeight="1" x14ac:dyDescent="0.25">
      <c r="A108" s="87"/>
      <c r="B108" s="151" t="s">
        <v>2</v>
      </c>
      <c r="C108" s="152"/>
      <c r="D108" s="153"/>
      <c r="E108" s="99">
        <f>SUM(E4:E103)</f>
        <v>305062.39500000008</v>
      </c>
      <c r="F108" s="109" t="s">
        <v>137</v>
      </c>
    </row>
    <row r="109" spans="1:7" ht="15.75" customHeight="1" x14ac:dyDescent="0.25"/>
    <row r="110" spans="1:7" ht="35.25" customHeight="1" x14ac:dyDescent="0.25">
      <c r="B110" s="110" t="s">
        <v>157</v>
      </c>
      <c r="C110" s="111"/>
      <c r="D110" s="111"/>
      <c r="E110" s="112"/>
    </row>
    <row r="112" spans="1:7" x14ac:dyDescent="0.25">
      <c r="G112" s="15"/>
    </row>
    <row r="113" spans="2:16" x14ac:dyDescent="0.25">
      <c r="D113" s="11"/>
      <c r="N113" s="143"/>
      <c r="O113" s="144"/>
      <c r="P113" s="15"/>
    </row>
    <row r="114" spans="2:16" ht="18.75" customHeight="1" x14ac:dyDescent="0.3">
      <c r="B114" s="145" t="s">
        <v>162</v>
      </c>
      <c r="C114" s="145"/>
      <c r="N114" s="143"/>
      <c r="O114" s="144"/>
      <c r="P114" s="15"/>
    </row>
    <row r="115" spans="2:16" ht="18.75" customHeight="1" x14ac:dyDescent="0.3">
      <c r="B115" s="119"/>
      <c r="C115" s="119"/>
      <c r="N115" s="117"/>
      <c r="O115" s="118"/>
      <c r="P115" s="15"/>
    </row>
    <row r="116" spans="2:16" ht="18.75" customHeight="1" x14ac:dyDescent="0.3">
      <c r="B116" s="81" t="s">
        <v>150</v>
      </c>
      <c r="C116" s="81"/>
      <c r="P116" s="15"/>
    </row>
    <row r="117" spans="2:16" ht="42.75" customHeight="1" x14ac:dyDescent="0.25">
      <c r="B117" s="120" t="s">
        <v>158</v>
      </c>
      <c r="C117" s="121"/>
    </row>
    <row r="118" spans="2:16" ht="17.399999999999999" x14ac:dyDescent="0.3">
      <c r="B118" s="80"/>
    </row>
    <row r="166" ht="12.6" customHeight="1" x14ac:dyDescent="0.25"/>
  </sheetData>
  <mergeCells count="55">
    <mergeCell ref="A2:F2"/>
    <mergeCell ref="A1:F1"/>
    <mergeCell ref="D90:D91"/>
    <mergeCell ref="C71:C72"/>
    <mergeCell ref="E60:E61"/>
    <mergeCell ref="E62:E64"/>
    <mergeCell ref="C15:C20"/>
    <mergeCell ref="F7:F10"/>
    <mergeCell ref="F14:F15"/>
    <mergeCell ref="F16:F21"/>
    <mergeCell ref="F22:F24"/>
    <mergeCell ref="F25:F29"/>
    <mergeCell ref="F31:F33"/>
    <mergeCell ref="F35:F36"/>
    <mergeCell ref="F37:F40"/>
    <mergeCell ref="F42:F43"/>
    <mergeCell ref="N113:O113"/>
    <mergeCell ref="N114:O114"/>
    <mergeCell ref="E58:E59"/>
    <mergeCell ref="E42:E43"/>
    <mergeCell ref="C58:C59"/>
    <mergeCell ref="B114:C114"/>
    <mergeCell ref="F46:F48"/>
    <mergeCell ref="F51:F55"/>
    <mergeCell ref="F56:F57"/>
    <mergeCell ref="F59:F61"/>
    <mergeCell ref="E71:E72"/>
    <mergeCell ref="C62:C64"/>
    <mergeCell ref="B108:D108"/>
    <mergeCell ref="E74:E78"/>
    <mergeCell ref="E80:E81"/>
    <mergeCell ref="E83:E85"/>
    <mergeCell ref="E7:E9"/>
    <mergeCell ref="C13:C14"/>
    <mergeCell ref="E46:E48"/>
    <mergeCell ref="C51:C57"/>
    <mergeCell ref="E51:E57"/>
    <mergeCell ref="C46:C48"/>
    <mergeCell ref="E13:E14"/>
    <mergeCell ref="E15:E20"/>
    <mergeCell ref="E21:E23"/>
    <mergeCell ref="E24:E28"/>
    <mergeCell ref="C30:C32"/>
    <mergeCell ref="C34:C36"/>
    <mergeCell ref="E30:E32"/>
    <mergeCell ref="E90:E91"/>
    <mergeCell ref="E34:E36"/>
    <mergeCell ref="E37:E40"/>
    <mergeCell ref="C24:C28"/>
    <mergeCell ref="C37:C40"/>
    <mergeCell ref="B117:C117"/>
    <mergeCell ref="C90:C91"/>
    <mergeCell ref="C74:C78"/>
    <mergeCell ref="C80:C81"/>
    <mergeCell ref="C83:C85"/>
  </mergeCells>
  <phoneticPr fontId="4" type="noConversion"/>
  <pageMargins left="0.74803149606299213" right="0.74803149606299213" top="0.98425196850393704" bottom="0.98425196850393704" header="0.51181102362204722" footer="0.51181102362204722"/>
  <pageSetup paperSize="8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6"/>
  <sheetViews>
    <sheetView topLeftCell="A106" zoomScale="80" zoomScaleNormal="80" workbookViewId="0">
      <selection activeCell="B125" sqref="B125"/>
    </sheetView>
  </sheetViews>
  <sheetFormatPr defaultColWidth="9.109375" defaultRowHeight="13.2" x14ac:dyDescent="0.25"/>
  <cols>
    <col min="1" max="1" width="9.109375" style="22" customWidth="1"/>
    <col min="2" max="2" width="54.33203125" style="1" bestFit="1" customWidth="1"/>
    <col min="3" max="3" width="54.33203125" style="1" customWidth="1"/>
    <col min="4" max="4" width="24.88671875" style="1" customWidth="1"/>
    <col min="5" max="6" width="31.33203125" style="1" customWidth="1"/>
    <col min="7" max="7" width="10.6640625" style="1" bestFit="1" customWidth="1"/>
    <col min="8" max="8" width="9.109375" style="1"/>
    <col min="9" max="9" width="18.109375" style="1" customWidth="1"/>
    <col min="10" max="10" width="26.88671875" style="1" bestFit="1" customWidth="1"/>
    <col min="11" max="11" width="17.5546875" style="1" bestFit="1" customWidth="1"/>
    <col min="12" max="13" width="9.109375" style="1"/>
    <col min="14" max="14" width="16" style="1" customWidth="1"/>
    <col min="15" max="15" width="9.6640625" style="1" bestFit="1" customWidth="1"/>
    <col min="16" max="16384" width="9.109375" style="1"/>
  </cols>
  <sheetData>
    <row r="1" spans="1:7" ht="47.4" customHeight="1" x14ac:dyDescent="0.25">
      <c r="A1" s="179" t="s">
        <v>136</v>
      </c>
      <c r="B1" s="180"/>
      <c r="C1" s="180"/>
      <c r="D1" s="180"/>
      <c r="E1" s="180"/>
    </row>
    <row r="2" spans="1:7" s="9" customFormat="1" ht="27.6" customHeight="1" x14ac:dyDescent="0.25">
      <c r="A2" s="154" t="s">
        <v>62</v>
      </c>
      <c r="B2" s="154"/>
      <c r="C2" s="154"/>
      <c r="D2" s="154"/>
      <c r="E2" s="154"/>
      <c r="F2" s="154"/>
    </row>
    <row r="3" spans="1:7" s="6" customFormat="1" ht="30.75" customHeight="1" x14ac:dyDescent="0.25">
      <c r="A3" s="20"/>
      <c r="B3" s="36" t="s">
        <v>1</v>
      </c>
      <c r="C3" s="36" t="s">
        <v>89</v>
      </c>
      <c r="D3" s="36" t="s">
        <v>3</v>
      </c>
      <c r="E3" s="116" t="s">
        <v>138</v>
      </c>
      <c r="F3" s="116" t="s">
        <v>159</v>
      </c>
    </row>
    <row r="4" spans="1:7" ht="19.95" customHeight="1" x14ac:dyDescent="0.25">
      <c r="A4" s="37">
        <v>1</v>
      </c>
      <c r="B4" s="38" t="s">
        <v>4</v>
      </c>
      <c r="C4" s="37" t="s">
        <v>128</v>
      </c>
      <c r="D4" s="37" t="s">
        <v>0</v>
      </c>
      <c r="E4" s="40">
        <v>0</v>
      </c>
      <c r="F4" s="40">
        <v>0</v>
      </c>
      <c r="G4" s="15"/>
    </row>
    <row r="5" spans="1:7" ht="19.95" customHeight="1" x14ac:dyDescent="0.25">
      <c r="A5" s="20">
        <v>2</v>
      </c>
      <c r="B5" s="32" t="s">
        <v>5</v>
      </c>
      <c r="C5" s="23"/>
      <c r="D5" s="20" t="s">
        <v>0</v>
      </c>
      <c r="E5" s="19">
        <v>0</v>
      </c>
      <c r="F5" s="19">
        <v>0</v>
      </c>
    </row>
    <row r="6" spans="1:7" ht="19.95" customHeight="1" x14ac:dyDescent="0.25">
      <c r="A6" s="20">
        <v>3</v>
      </c>
      <c r="B6" s="32" t="s">
        <v>6</v>
      </c>
      <c r="C6" s="23" t="s">
        <v>135</v>
      </c>
      <c r="D6" s="20" t="s">
        <v>0</v>
      </c>
      <c r="E6" s="25">
        <v>12.33</v>
      </c>
      <c r="F6" s="25">
        <v>12.33</v>
      </c>
    </row>
    <row r="7" spans="1:7" ht="19.95" customHeight="1" x14ac:dyDescent="0.25">
      <c r="A7" s="20">
        <v>4</v>
      </c>
      <c r="B7" s="33" t="s">
        <v>7</v>
      </c>
      <c r="C7" s="23" t="s">
        <v>98</v>
      </c>
      <c r="D7" s="20" t="s">
        <v>0</v>
      </c>
      <c r="E7" s="176">
        <f>3980.73+128.87</f>
        <v>4109.6000000000004</v>
      </c>
      <c r="F7" s="176">
        <v>4109.6000000000004</v>
      </c>
    </row>
    <row r="8" spans="1:7" ht="19.95" customHeight="1" x14ac:dyDescent="0.25">
      <c r="A8" s="20">
        <v>5</v>
      </c>
      <c r="B8" s="33" t="s">
        <v>8</v>
      </c>
      <c r="C8" s="23" t="s">
        <v>100</v>
      </c>
      <c r="D8" s="20" t="s">
        <v>0</v>
      </c>
      <c r="E8" s="177"/>
      <c r="F8" s="177"/>
    </row>
    <row r="9" spans="1:7" ht="19.95" customHeight="1" x14ac:dyDescent="0.25">
      <c r="A9" s="20">
        <v>6</v>
      </c>
      <c r="B9" s="33" t="s">
        <v>56</v>
      </c>
      <c r="C9" s="23" t="s">
        <v>99</v>
      </c>
      <c r="D9" s="20" t="s">
        <v>0</v>
      </c>
      <c r="E9" s="178"/>
      <c r="F9" s="178"/>
    </row>
    <row r="10" spans="1:7" ht="19.95" customHeight="1" x14ac:dyDescent="0.25">
      <c r="A10" s="20">
        <v>7</v>
      </c>
      <c r="B10" s="34" t="s">
        <v>9</v>
      </c>
      <c r="C10" s="23" t="s">
        <v>101</v>
      </c>
      <c r="D10" s="20" t="s">
        <v>0</v>
      </c>
      <c r="E10" s="79">
        <v>651.64</v>
      </c>
      <c r="F10" s="79">
        <v>651.64</v>
      </c>
    </row>
    <row r="11" spans="1:7" ht="19.95" customHeight="1" x14ac:dyDescent="0.25">
      <c r="A11" s="20">
        <v>8</v>
      </c>
      <c r="B11" s="34" t="s">
        <v>10</v>
      </c>
      <c r="C11" s="20" t="s">
        <v>90</v>
      </c>
      <c r="D11" s="20" t="s">
        <v>0</v>
      </c>
      <c r="E11" s="79">
        <f>431.72+431.72</f>
        <v>863.44</v>
      </c>
      <c r="F11" s="79">
        <v>0</v>
      </c>
    </row>
    <row r="12" spans="1:7" ht="19.95" customHeight="1" x14ac:dyDescent="0.25">
      <c r="A12" s="20">
        <v>9</v>
      </c>
      <c r="B12" s="33" t="s">
        <v>88</v>
      </c>
      <c r="C12" s="20" t="s">
        <v>90</v>
      </c>
      <c r="D12" s="20" t="s">
        <v>0</v>
      </c>
      <c r="E12" s="79">
        <f>495.705+495.705</f>
        <v>991.41</v>
      </c>
      <c r="F12" s="79">
        <v>0</v>
      </c>
    </row>
    <row r="13" spans="1:7" ht="19.95" customHeight="1" x14ac:dyDescent="0.25">
      <c r="A13" s="20">
        <v>10</v>
      </c>
      <c r="B13" s="33" t="s">
        <v>11</v>
      </c>
      <c r="C13" s="135" t="s">
        <v>91</v>
      </c>
      <c r="D13" s="20" t="s">
        <v>0</v>
      </c>
      <c r="E13" s="176">
        <f>2224.395+22.71</f>
        <v>2247.105</v>
      </c>
      <c r="F13" s="176">
        <v>2224.395</v>
      </c>
    </row>
    <row r="14" spans="1:7" ht="19.95" customHeight="1" x14ac:dyDescent="0.25">
      <c r="A14" s="20">
        <v>11</v>
      </c>
      <c r="B14" s="34" t="s">
        <v>12</v>
      </c>
      <c r="C14" s="126"/>
      <c r="D14" s="20" t="s">
        <v>0</v>
      </c>
      <c r="E14" s="165"/>
      <c r="F14" s="165"/>
    </row>
    <row r="15" spans="1:7" ht="19.95" customHeight="1" x14ac:dyDescent="0.25">
      <c r="A15" s="20">
        <v>12</v>
      </c>
      <c r="B15" s="34" t="s">
        <v>13</v>
      </c>
      <c r="C15" s="157" t="s">
        <v>134</v>
      </c>
      <c r="D15" s="20" t="s">
        <v>0</v>
      </c>
      <c r="E15" s="163">
        <f>827.6+2667.19+10525.6+10525.6</f>
        <v>24545.989999999998</v>
      </c>
      <c r="F15" s="163">
        <v>3494.79</v>
      </c>
    </row>
    <row r="16" spans="1:7" ht="19.95" customHeight="1" x14ac:dyDescent="0.25">
      <c r="A16" s="20">
        <v>13</v>
      </c>
      <c r="B16" s="34" t="s">
        <v>8</v>
      </c>
      <c r="C16" s="158"/>
      <c r="D16" s="20" t="s">
        <v>0</v>
      </c>
      <c r="E16" s="164"/>
      <c r="F16" s="164"/>
    </row>
    <row r="17" spans="1:6" ht="19.95" customHeight="1" x14ac:dyDescent="0.25">
      <c r="A17" s="20">
        <v>14</v>
      </c>
      <c r="B17" s="34" t="s">
        <v>7</v>
      </c>
      <c r="C17" s="158"/>
      <c r="D17" s="20" t="s">
        <v>0</v>
      </c>
      <c r="E17" s="164"/>
      <c r="F17" s="164"/>
    </row>
    <row r="18" spans="1:6" ht="19.95" customHeight="1" x14ac:dyDescent="0.25">
      <c r="A18" s="20">
        <v>15</v>
      </c>
      <c r="B18" s="34" t="s">
        <v>14</v>
      </c>
      <c r="C18" s="158"/>
      <c r="D18" s="20" t="s">
        <v>0</v>
      </c>
      <c r="E18" s="164"/>
      <c r="F18" s="164"/>
    </row>
    <row r="19" spans="1:6" ht="19.95" customHeight="1" x14ac:dyDescent="0.25">
      <c r="A19" s="20">
        <v>16</v>
      </c>
      <c r="B19" s="34" t="s">
        <v>15</v>
      </c>
      <c r="C19" s="158"/>
      <c r="D19" s="20" t="s">
        <v>0</v>
      </c>
      <c r="E19" s="164"/>
      <c r="F19" s="164"/>
    </row>
    <row r="20" spans="1:6" ht="19.95" customHeight="1" x14ac:dyDescent="0.25">
      <c r="A20" s="20">
        <v>17</v>
      </c>
      <c r="B20" s="34" t="s">
        <v>16</v>
      </c>
      <c r="C20" s="159"/>
      <c r="D20" s="20" t="s">
        <v>0</v>
      </c>
      <c r="E20" s="165"/>
      <c r="F20" s="165"/>
    </row>
    <row r="21" spans="1:6" ht="19.95" customHeight="1" x14ac:dyDescent="0.25">
      <c r="A21" s="20">
        <v>18</v>
      </c>
      <c r="B21" s="34" t="s">
        <v>17</v>
      </c>
      <c r="C21" s="30" t="s">
        <v>105</v>
      </c>
      <c r="D21" s="20" t="s">
        <v>0</v>
      </c>
      <c r="E21" s="167">
        <f>1050.78+275.5+9886.84</f>
        <v>11213.12</v>
      </c>
      <c r="F21" s="167">
        <v>11213.12</v>
      </c>
    </row>
    <row r="22" spans="1:6" ht="19.95" customHeight="1" x14ac:dyDescent="0.25">
      <c r="A22" s="20">
        <v>19</v>
      </c>
      <c r="B22" s="33" t="s">
        <v>57</v>
      </c>
      <c r="C22" s="20" t="s">
        <v>106</v>
      </c>
      <c r="D22" s="20" t="s">
        <v>0</v>
      </c>
      <c r="E22" s="169"/>
      <c r="F22" s="169"/>
    </row>
    <row r="23" spans="1:6" ht="36.6" customHeight="1" x14ac:dyDescent="0.25">
      <c r="A23" s="20">
        <v>20</v>
      </c>
      <c r="B23" s="34" t="s">
        <v>18</v>
      </c>
      <c r="C23" s="29" t="s">
        <v>107</v>
      </c>
      <c r="D23" s="20" t="s">
        <v>0</v>
      </c>
      <c r="E23" s="168"/>
      <c r="F23" s="168"/>
    </row>
    <row r="24" spans="1:6" ht="19.95" customHeight="1" x14ac:dyDescent="0.25">
      <c r="A24" s="20">
        <v>21</v>
      </c>
      <c r="B24" s="34" t="s">
        <v>19</v>
      </c>
      <c r="C24" s="132" t="s">
        <v>108</v>
      </c>
      <c r="D24" s="20" t="s">
        <v>0</v>
      </c>
      <c r="E24" s="167">
        <v>1979.27</v>
      </c>
      <c r="F24" s="167">
        <v>1979.27</v>
      </c>
    </row>
    <row r="25" spans="1:6" ht="19.95" customHeight="1" x14ac:dyDescent="0.25">
      <c r="A25" s="20">
        <v>22</v>
      </c>
      <c r="B25" s="34" t="s">
        <v>6</v>
      </c>
      <c r="C25" s="133"/>
      <c r="D25" s="20" t="s">
        <v>0</v>
      </c>
      <c r="E25" s="169"/>
      <c r="F25" s="169"/>
    </row>
    <row r="26" spans="1:6" ht="19.95" customHeight="1" x14ac:dyDescent="0.25">
      <c r="A26" s="20">
        <v>23</v>
      </c>
      <c r="B26" s="33" t="s">
        <v>20</v>
      </c>
      <c r="C26" s="133"/>
      <c r="D26" s="20" t="s">
        <v>0</v>
      </c>
      <c r="E26" s="169"/>
      <c r="F26" s="169"/>
    </row>
    <row r="27" spans="1:6" ht="19.95" customHeight="1" x14ac:dyDescent="0.25">
      <c r="A27" s="20">
        <v>24</v>
      </c>
      <c r="B27" s="33" t="s">
        <v>21</v>
      </c>
      <c r="C27" s="133"/>
      <c r="D27" s="20" t="s">
        <v>0</v>
      </c>
      <c r="E27" s="169"/>
      <c r="F27" s="169"/>
    </row>
    <row r="28" spans="1:6" ht="19.95" customHeight="1" x14ac:dyDescent="0.25">
      <c r="A28" s="20">
        <v>25</v>
      </c>
      <c r="B28" s="33" t="s">
        <v>22</v>
      </c>
      <c r="C28" s="134"/>
      <c r="D28" s="20" t="s">
        <v>0</v>
      </c>
      <c r="E28" s="168"/>
      <c r="F28" s="168"/>
    </row>
    <row r="29" spans="1:6" ht="19.95" customHeight="1" x14ac:dyDescent="0.25">
      <c r="A29" s="20">
        <v>26</v>
      </c>
      <c r="B29" s="33" t="s">
        <v>23</v>
      </c>
      <c r="C29" s="23" t="s">
        <v>102</v>
      </c>
      <c r="D29" s="20" t="s">
        <v>0</v>
      </c>
      <c r="E29" s="19">
        <f>3131.83+3131.83</f>
        <v>6263.66</v>
      </c>
      <c r="F29" s="19">
        <v>0</v>
      </c>
    </row>
    <row r="30" spans="1:6" ht="19.95" customHeight="1" x14ac:dyDescent="0.25">
      <c r="A30" s="20">
        <v>27</v>
      </c>
      <c r="B30" s="33" t="s">
        <v>24</v>
      </c>
      <c r="C30" s="135" t="s">
        <v>109</v>
      </c>
      <c r="D30" s="20" t="s">
        <v>0</v>
      </c>
      <c r="E30" s="170">
        <v>1108.77</v>
      </c>
      <c r="F30" s="170">
        <v>1108.77</v>
      </c>
    </row>
    <row r="31" spans="1:6" ht="19.95" customHeight="1" x14ac:dyDescent="0.25">
      <c r="A31" s="20">
        <v>28</v>
      </c>
      <c r="B31" s="33" t="s">
        <v>25</v>
      </c>
      <c r="C31" s="125"/>
      <c r="D31" s="20" t="s">
        <v>0</v>
      </c>
      <c r="E31" s="171"/>
      <c r="F31" s="171"/>
    </row>
    <row r="32" spans="1:6" ht="19.95" customHeight="1" x14ac:dyDescent="0.25">
      <c r="A32" s="20">
        <v>29</v>
      </c>
      <c r="B32" s="33" t="s">
        <v>24</v>
      </c>
      <c r="C32" s="126"/>
      <c r="D32" s="20" t="s">
        <v>0</v>
      </c>
      <c r="E32" s="172"/>
      <c r="F32" s="172"/>
    </row>
    <row r="33" spans="1:6" ht="19.95" customHeight="1" x14ac:dyDescent="0.25">
      <c r="A33" s="20">
        <v>30</v>
      </c>
      <c r="B33" s="33" t="s">
        <v>25</v>
      </c>
      <c r="C33" s="20" t="s">
        <v>110</v>
      </c>
      <c r="D33" s="20" t="s">
        <v>0</v>
      </c>
      <c r="E33" s="19">
        <v>0</v>
      </c>
      <c r="F33" s="19">
        <v>0</v>
      </c>
    </row>
    <row r="34" spans="1:6" ht="19.95" customHeight="1" x14ac:dyDescent="0.25">
      <c r="A34" s="20">
        <v>31</v>
      </c>
      <c r="B34" s="33" t="s">
        <v>7</v>
      </c>
      <c r="C34" s="135" t="s">
        <v>111</v>
      </c>
      <c r="D34" s="20" t="s">
        <v>0</v>
      </c>
      <c r="E34" s="167">
        <v>329.39</v>
      </c>
      <c r="F34" s="167">
        <v>329.39</v>
      </c>
    </row>
    <row r="35" spans="1:6" ht="19.95" customHeight="1" x14ac:dyDescent="0.25">
      <c r="A35" s="20">
        <v>32</v>
      </c>
      <c r="B35" s="33" t="s">
        <v>87</v>
      </c>
      <c r="C35" s="125"/>
      <c r="D35" s="20" t="s">
        <v>0</v>
      </c>
      <c r="E35" s="169"/>
      <c r="F35" s="169"/>
    </row>
    <row r="36" spans="1:6" ht="19.95" customHeight="1" x14ac:dyDescent="0.25">
      <c r="A36" s="20">
        <v>33</v>
      </c>
      <c r="B36" s="33" t="s">
        <v>11</v>
      </c>
      <c r="C36" s="126"/>
      <c r="D36" s="20" t="s">
        <v>0</v>
      </c>
      <c r="E36" s="168"/>
      <c r="F36" s="168"/>
    </row>
    <row r="37" spans="1:6" ht="19.95" customHeight="1" x14ac:dyDescent="0.25">
      <c r="A37" s="20">
        <v>34</v>
      </c>
      <c r="B37" s="33" t="s">
        <v>26</v>
      </c>
      <c r="C37" s="135" t="s">
        <v>112</v>
      </c>
      <c r="D37" s="20" t="s">
        <v>29</v>
      </c>
      <c r="E37" s="173">
        <f>3060.23+3060.23</f>
        <v>6120.46</v>
      </c>
      <c r="F37" s="173">
        <v>0</v>
      </c>
    </row>
    <row r="38" spans="1:6" ht="19.95" customHeight="1" x14ac:dyDescent="0.25">
      <c r="A38" s="20">
        <v>35</v>
      </c>
      <c r="B38" s="34" t="s">
        <v>25</v>
      </c>
      <c r="C38" s="125"/>
      <c r="D38" s="20" t="s">
        <v>0</v>
      </c>
      <c r="E38" s="174"/>
      <c r="F38" s="174"/>
    </row>
    <row r="39" spans="1:6" ht="19.95" customHeight="1" x14ac:dyDescent="0.25">
      <c r="A39" s="20">
        <v>36</v>
      </c>
      <c r="B39" s="33" t="s">
        <v>24</v>
      </c>
      <c r="C39" s="125"/>
      <c r="D39" s="20" t="s">
        <v>0</v>
      </c>
      <c r="E39" s="174"/>
      <c r="F39" s="174"/>
    </row>
    <row r="40" spans="1:6" ht="19.95" customHeight="1" x14ac:dyDescent="0.25">
      <c r="A40" s="20">
        <v>37</v>
      </c>
      <c r="B40" s="33" t="s">
        <v>27</v>
      </c>
      <c r="C40" s="126"/>
      <c r="D40" s="20" t="s">
        <v>0</v>
      </c>
      <c r="E40" s="175"/>
      <c r="F40" s="175"/>
    </row>
    <row r="41" spans="1:6" ht="19.95" customHeight="1" x14ac:dyDescent="0.25">
      <c r="A41" s="20">
        <v>38</v>
      </c>
      <c r="B41" s="33" t="s">
        <v>25</v>
      </c>
      <c r="C41" s="20" t="s">
        <v>110</v>
      </c>
      <c r="D41" s="20" t="s">
        <v>0</v>
      </c>
      <c r="E41" s="25">
        <f>1388.67+1388.68</f>
        <v>2777.3500000000004</v>
      </c>
      <c r="F41" s="25">
        <v>0</v>
      </c>
    </row>
    <row r="42" spans="1:6" ht="19.95" customHeight="1" x14ac:dyDescent="0.25">
      <c r="A42" s="20">
        <v>39</v>
      </c>
      <c r="B42" s="33" t="s">
        <v>28</v>
      </c>
      <c r="C42" s="20"/>
      <c r="D42" s="20" t="s">
        <v>0</v>
      </c>
      <c r="E42" s="163">
        <f>610.22+610.22</f>
        <v>1220.44</v>
      </c>
      <c r="F42" s="163">
        <v>0</v>
      </c>
    </row>
    <row r="43" spans="1:6" ht="19.95" customHeight="1" x14ac:dyDescent="0.25">
      <c r="A43" s="20">
        <v>40</v>
      </c>
      <c r="B43" s="33" t="s">
        <v>52</v>
      </c>
      <c r="C43" s="20"/>
      <c r="D43" s="20" t="s">
        <v>0</v>
      </c>
      <c r="E43" s="165"/>
      <c r="F43" s="165"/>
    </row>
    <row r="44" spans="1:6" ht="19.95" customHeight="1" x14ac:dyDescent="0.25">
      <c r="A44" s="20">
        <v>41</v>
      </c>
      <c r="B44" s="33" t="s">
        <v>7</v>
      </c>
      <c r="C44" s="20" t="s">
        <v>113</v>
      </c>
      <c r="D44" s="20" t="s">
        <v>0</v>
      </c>
      <c r="E44" s="19">
        <f>300.045+300.045</f>
        <v>600.09</v>
      </c>
      <c r="F44" s="19">
        <v>0</v>
      </c>
    </row>
    <row r="45" spans="1:6" ht="19.95" customHeight="1" x14ac:dyDescent="0.25">
      <c r="A45" s="20">
        <v>42</v>
      </c>
      <c r="B45" s="33" t="s">
        <v>25</v>
      </c>
      <c r="C45" s="23" t="s">
        <v>94</v>
      </c>
      <c r="D45" s="20" t="s">
        <v>0</v>
      </c>
      <c r="E45" s="19">
        <f>206.445+206.445</f>
        <v>412.89</v>
      </c>
      <c r="F45" s="78">
        <v>0</v>
      </c>
    </row>
    <row r="46" spans="1:6" ht="19.95" customHeight="1" x14ac:dyDescent="0.25">
      <c r="A46" s="20">
        <v>43</v>
      </c>
      <c r="B46" s="33" t="s">
        <v>27</v>
      </c>
      <c r="C46" s="135" t="s">
        <v>114</v>
      </c>
      <c r="D46" s="20" t="s">
        <v>0</v>
      </c>
      <c r="E46" s="167">
        <v>0</v>
      </c>
      <c r="F46" s="167">
        <v>0</v>
      </c>
    </row>
    <row r="47" spans="1:6" ht="19.95" customHeight="1" x14ac:dyDescent="0.25">
      <c r="A47" s="20">
        <v>44</v>
      </c>
      <c r="B47" s="33" t="s">
        <v>30</v>
      </c>
      <c r="C47" s="125"/>
      <c r="D47" s="20" t="s">
        <v>0</v>
      </c>
      <c r="E47" s="169"/>
      <c r="F47" s="169"/>
    </row>
    <row r="48" spans="1:6" ht="19.95" customHeight="1" x14ac:dyDescent="0.25">
      <c r="A48" s="20">
        <v>45</v>
      </c>
      <c r="B48" s="33" t="s">
        <v>31</v>
      </c>
      <c r="C48" s="126"/>
      <c r="D48" s="20" t="s">
        <v>0</v>
      </c>
      <c r="E48" s="168"/>
      <c r="F48" s="168"/>
    </row>
    <row r="49" spans="1:10" ht="19.95" customHeight="1" x14ac:dyDescent="0.25">
      <c r="A49" s="20">
        <v>46</v>
      </c>
      <c r="B49" s="33" t="s">
        <v>25</v>
      </c>
      <c r="C49" s="20" t="s">
        <v>115</v>
      </c>
      <c r="D49" s="20" t="s">
        <v>0</v>
      </c>
      <c r="E49" s="19">
        <f>1065.99+1065.99</f>
        <v>2131.98</v>
      </c>
      <c r="F49" s="19">
        <v>0</v>
      </c>
    </row>
    <row r="50" spans="1:10" ht="19.95" customHeight="1" x14ac:dyDescent="0.25">
      <c r="A50" s="20">
        <v>47</v>
      </c>
      <c r="B50" s="33" t="s">
        <v>24</v>
      </c>
      <c r="C50" s="20"/>
      <c r="D50" s="20" t="s">
        <v>0</v>
      </c>
      <c r="E50" s="19">
        <v>0</v>
      </c>
      <c r="F50" s="19">
        <v>0</v>
      </c>
    </row>
    <row r="51" spans="1:10" s="4" customFormat="1" ht="19.95" customHeight="1" x14ac:dyDescent="0.25">
      <c r="A51" s="37">
        <v>48</v>
      </c>
      <c r="B51" s="38" t="s">
        <v>27</v>
      </c>
      <c r="C51" s="122" t="s">
        <v>122</v>
      </c>
      <c r="D51" s="39" t="s">
        <v>0</v>
      </c>
      <c r="E51" s="161">
        <v>0</v>
      </c>
      <c r="F51" s="161">
        <v>0</v>
      </c>
      <c r="G51" s="1"/>
      <c r="H51" s="1"/>
      <c r="I51" s="1"/>
      <c r="J51" s="5"/>
    </row>
    <row r="52" spans="1:10" s="4" customFormat="1" ht="19.95" customHeight="1" x14ac:dyDescent="0.25">
      <c r="A52" s="37">
        <v>49</v>
      </c>
      <c r="B52" s="38" t="s">
        <v>25</v>
      </c>
      <c r="C52" s="136"/>
      <c r="D52" s="39" t="s">
        <v>0</v>
      </c>
      <c r="E52" s="166"/>
      <c r="F52" s="166"/>
      <c r="G52" s="1"/>
      <c r="H52" s="1"/>
      <c r="I52" s="1"/>
      <c r="J52" s="5"/>
    </row>
    <row r="53" spans="1:10" s="4" customFormat="1" ht="19.95" customHeight="1" x14ac:dyDescent="0.25">
      <c r="A53" s="37">
        <v>50</v>
      </c>
      <c r="B53" s="38" t="s">
        <v>32</v>
      </c>
      <c r="C53" s="136"/>
      <c r="D53" s="39" t="s">
        <v>0</v>
      </c>
      <c r="E53" s="166"/>
      <c r="F53" s="166"/>
      <c r="G53" s="1"/>
      <c r="H53" s="1"/>
      <c r="I53" s="1"/>
      <c r="J53" s="5"/>
    </row>
    <row r="54" spans="1:10" s="4" customFormat="1" ht="19.95" customHeight="1" x14ac:dyDescent="0.25">
      <c r="A54" s="37">
        <v>52</v>
      </c>
      <c r="B54" s="38" t="s">
        <v>33</v>
      </c>
      <c r="C54" s="136"/>
      <c r="D54" s="39" t="s">
        <v>0</v>
      </c>
      <c r="E54" s="166"/>
      <c r="F54" s="166"/>
      <c r="G54" s="1"/>
      <c r="H54" s="1"/>
      <c r="I54" s="1"/>
      <c r="J54" s="5"/>
    </row>
    <row r="55" spans="1:10" s="4" customFormat="1" ht="19.95" customHeight="1" x14ac:dyDescent="0.25">
      <c r="A55" s="37">
        <v>53</v>
      </c>
      <c r="B55" s="38" t="s">
        <v>61</v>
      </c>
      <c r="C55" s="136"/>
      <c r="D55" s="39" t="s">
        <v>0</v>
      </c>
      <c r="E55" s="166"/>
      <c r="F55" s="166"/>
      <c r="G55" s="1"/>
      <c r="H55" s="1"/>
      <c r="I55" s="1"/>
      <c r="J55" s="5"/>
    </row>
    <row r="56" spans="1:10" s="4" customFormat="1" ht="19.95" customHeight="1" x14ac:dyDescent="0.25">
      <c r="A56" s="37">
        <v>54</v>
      </c>
      <c r="B56" s="38" t="s">
        <v>34</v>
      </c>
      <c r="C56" s="136"/>
      <c r="D56" s="39" t="s">
        <v>0</v>
      </c>
      <c r="E56" s="166"/>
      <c r="F56" s="166"/>
      <c r="G56" s="1"/>
      <c r="H56" s="1"/>
      <c r="I56" s="1"/>
      <c r="J56" s="5"/>
    </row>
    <row r="57" spans="1:10" ht="19.95" customHeight="1" x14ac:dyDescent="0.25">
      <c r="A57" s="37">
        <v>55</v>
      </c>
      <c r="B57" s="38" t="s">
        <v>27</v>
      </c>
      <c r="C57" s="123"/>
      <c r="D57" s="39" t="s">
        <v>0</v>
      </c>
      <c r="E57" s="162"/>
      <c r="F57" s="162"/>
    </row>
    <row r="58" spans="1:10" ht="19.95" customHeight="1" x14ac:dyDescent="0.25">
      <c r="A58" s="20">
        <v>56</v>
      </c>
      <c r="B58" s="35" t="s">
        <v>35</v>
      </c>
      <c r="C58" s="135" t="s">
        <v>116</v>
      </c>
      <c r="D58" s="28" t="s">
        <v>36</v>
      </c>
      <c r="E58" s="167">
        <f>2751.11+2751.11</f>
        <v>5502.22</v>
      </c>
      <c r="F58" s="167">
        <v>0</v>
      </c>
    </row>
    <row r="59" spans="1:10" ht="19.95" customHeight="1" x14ac:dyDescent="0.25">
      <c r="A59" s="20">
        <v>57</v>
      </c>
      <c r="B59" s="33" t="s">
        <v>25</v>
      </c>
      <c r="C59" s="126"/>
      <c r="D59" s="20" t="s">
        <v>0</v>
      </c>
      <c r="E59" s="168"/>
      <c r="F59" s="168"/>
    </row>
    <row r="60" spans="1:10" ht="19.95" customHeight="1" x14ac:dyDescent="0.25">
      <c r="A60" s="20">
        <v>58</v>
      </c>
      <c r="B60" s="33" t="s">
        <v>47</v>
      </c>
      <c r="C60" s="23" t="s">
        <v>103</v>
      </c>
      <c r="D60" s="20" t="s">
        <v>0</v>
      </c>
      <c r="E60" s="167">
        <f>908.79+908.79</f>
        <v>1817.58</v>
      </c>
      <c r="F60" s="167">
        <v>0</v>
      </c>
    </row>
    <row r="61" spans="1:10" ht="19.95" customHeight="1" x14ac:dyDescent="0.25">
      <c r="A61" s="20">
        <v>59</v>
      </c>
      <c r="B61" s="33" t="s">
        <v>37</v>
      </c>
      <c r="C61" s="23" t="s">
        <v>104</v>
      </c>
      <c r="D61" s="20" t="s">
        <v>0</v>
      </c>
      <c r="E61" s="168"/>
      <c r="F61" s="168"/>
    </row>
    <row r="62" spans="1:10" ht="19.95" customHeight="1" x14ac:dyDescent="0.25">
      <c r="A62" s="37">
        <v>60</v>
      </c>
      <c r="B62" s="38" t="s">
        <v>28</v>
      </c>
      <c r="C62" s="122" t="s">
        <v>117</v>
      </c>
      <c r="D62" s="39" t="s">
        <v>0</v>
      </c>
      <c r="E62" s="41"/>
      <c r="F62" s="113"/>
    </row>
    <row r="63" spans="1:10" ht="19.95" customHeight="1" x14ac:dyDescent="0.25">
      <c r="A63" s="37">
        <v>61</v>
      </c>
      <c r="B63" s="38" t="s">
        <v>38</v>
      </c>
      <c r="C63" s="136"/>
      <c r="D63" s="39" t="s">
        <v>0</v>
      </c>
      <c r="E63" s="42">
        <v>0</v>
      </c>
      <c r="F63" s="114">
        <v>0</v>
      </c>
    </row>
    <row r="64" spans="1:10" ht="19.95" customHeight="1" x14ac:dyDescent="0.25">
      <c r="A64" s="37">
        <v>62</v>
      </c>
      <c r="B64" s="38" t="s">
        <v>39</v>
      </c>
      <c r="C64" s="123"/>
      <c r="D64" s="39" t="s">
        <v>0</v>
      </c>
      <c r="E64" s="43"/>
      <c r="F64" s="115"/>
    </row>
    <row r="65" spans="1:6" ht="19.95" customHeight="1" x14ac:dyDescent="0.25">
      <c r="A65" s="20">
        <v>63</v>
      </c>
      <c r="B65" s="33" t="s">
        <v>40</v>
      </c>
      <c r="C65" s="20" t="s">
        <v>118</v>
      </c>
      <c r="D65" s="20" t="s">
        <v>0</v>
      </c>
      <c r="E65" s="19">
        <v>0</v>
      </c>
      <c r="F65" s="19">
        <v>0</v>
      </c>
    </row>
    <row r="66" spans="1:6" ht="19.95" customHeight="1" x14ac:dyDescent="0.25">
      <c r="A66" s="20">
        <v>64</v>
      </c>
      <c r="B66" s="33" t="s">
        <v>41</v>
      </c>
      <c r="C66" s="20" t="s">
        <v>119</v>
      </c>
      <c r="D66" s="20" t="s">
        <v>0</v>
      </c>
      <c r="E66" s="19">
        <v>0</v>
      </c>
      <c r="F66" s="19">
        <v>0</v>
      </c>
    </row>
    <row r="67" spans="1:6" ht="19.95" customHeight="1" x14ac:dyDescent="0.25">
      <c r="A67" s="20">
        <v>65</v>
      </c>
      <c r="B67" s="33" t="s">
        <v>42</v>
      </c>
      <c r="C67" s="23" t="s">
        <v>92</v>
      </c>
      <c r="D67" s="20" t="s">
        <v>0</v>
      </c>
      <c r="E67" s="25">
        <v>718.46</v>
      </c>
      <c r="F67" s="25">
        <v>718.46</v>
      </c>
    </row>
    <row r="68" spans="1:6" ht="19.95" customHeight="1" x14ac:dyDescent="0.25">
      <c r="A68" s="20">
        <v>66</v>
      </c>
      <c r="B68" s="33" t="s">
        <v>22</v>
      </c>
      <c r="C68" s="23" t="s">
        <v>93</v>
      </c>
      <c r="D68" s="20" t="s">
        <v>0</v>
      </c>
      <c r="E68" s="19">
        <f>1575.37+2609.27</f>
        <v>4184.6399999999994</v>
      </c>
      <c r="F68" s="19">
        <v>0</v>
      </c>
    </row>
    <row r="69" spans="1:6" ht="19.95" customHeight="1" x14ac:dyDescent="0.25">
      <c r="A69" s="20">
        <v>67</v>
      </c>
      <c r="B69" s="33" t="s">
        <v>43</v>
      </c>
      <c r="C69" s="20" t="s">
        <v>120</v>
      </c>
      <c r="D69" s="20" t="s">
        <v>0</v>
      </c>
      <c r="E69" s="76">
        <f>650.35+650.35</f>
        <v>1300.7</v>
      </c>
      <c r="F69" s="76">
        <v>0</v>
      </c>
    </row>
    <row r="70" spans="1:6" ht="19.95" customHeight="1" x14ac:dyDescent="0.25">
      <c r="A70" s="20">
        <v>68</v>
      </c>
      <c r="B70" s="33" t="s">
        <v>44</v>
      </c>
      <c r="C70" s="20" t="s">
        <v>121</v>
      </c>
      <c r="D70" s="20" t="s">
        <v>0</v>
      </c>
      <c r="E70" s="19">
        <f>872.935+868.54</f>
        <v>1741.4749999999999</v>
      </c>
      <c r="F70" s="19">
        <v>0</v>
      </c>
    </row>
    <row r="71" spans="1:6" ht="19.95" customHeight="1" x14ac:dyDescent="0.25">
      <c r="A71" s="20">
        <v>69</v>
      </c>
      <c r="B71" s="32" t="s">
        <v>25</v>
      </c>
      <c r="C71" s="124" t="s">
        <v>115</v>
      </c>
      <c r="D71" s="20" t="s">
        <v>0</v>
      </c>
      <c r="E71" s="167">
        <f>554.305+554.305</f>
        <v>1108.6099999999999</v>
      </c>
      <c r="F71" s="167">
        <v>0</v>
      </c>
    </row>
    <row r="72" spans="1:6" ht="19.95" customHeight="1" x14ac:dyDescent="0.25">
      <c r="A72" s="20">
        <v>70</v>
      </c>
      <c r="B72" s="32" t="s">
        <v>27</v>
      </c>
      <c r="C72" s="156"/>
      <c r="D72" s="20" t="s">
        <v>0</v>
      </c>
      <c r="E72" s="168"/>
      <c r="F72" s="168"/>
    </row>
    <row r="73" spans="1:6" ht="19.95" customHeight="1" x14ac:dyDescent="0.25">
      <c r="A73" s="20">
        <v>71</v>
      </c>
      <c r="B73" s="33" t="s">
        <v>45</v>
      </c>
      <c r="C73" s="23" t="s">
        <v>123</v>
      </c>
      <c r="D73" s="20" t="s">
        <v>0</v>
      </c>
      <c r="E73" s="19">
        <f>969.14+978.93</f>
        <v>1948.07</v>
      </c>
      <c r="F73" s="19">
        <v>0</v>
      </c>
    </row>
    <row r="74" spans="1:6" ht="19.95" customHeight="1" x14ac:dyDescent="0.25">
      <c r="A74" s="20">
        <v>72</v>
      </c>
      <c r="B74" s="33" t="s">
        <v>28</v>
      </c>
      <c r="C74" s="124" t="s">
        <v>124</v>
      </c>
      <c r="D74" s="20" t="s">
        <v>0</v>
      </c>
      <c r="E74" s="167">
        <v>8672.89</v>
      </c>
      <c r="F74" s="167">
        <v>8672.89</v>
      </c>
    </row>
    <row r="75" spans="1:6" ht="19.95" customHeight="1" x14ac:dyDescent="0.25">
      <c r="A75" s="20">
        <v>73</v>
      </c>
      <c r="B75" s="33" t="s">
        <v>46</v>
      </c>
      <c r="C75" s="125"/>
      <c r="D75" s="20" t="s">
        <v>0</v>
      </c>
      <c r="E75" s="169"/>
      <c r="F75" s="169"/>
    </row>
    <row r="76" spans="1:6" ht="19.95" customHeight="1" x14ac:dyDescent="0.25">
      <c r="A76" s="20">
        <v>74</v>
      </c>
      <c r="B76" s="33" t="s">
        <v>51</v>
      </c>
      <c r="C76" s="125"/>
      <c r="D76" s="20" t="s">
        <v>0</v>
      </c>
      <c r="E76" s="169"/>
      <c r="F76" s="169"/>
    </row>
    <row r="77" spans="1:6" ht="19.95" customHeight="1" x14ac:dyDescent="0.25">
      <c r="A77" s="20">
        <v>75</v>
      </c>
      <c r="B77" s="33" t="s">
        <v>17</v>
      </c>
      <c r="C77" s="125"/>
      <c r="D77" s="20" t="s">
        <v>0</v>
      </c>
      <c r="E77" s="169"/>
      <c r="F77" s="169"/>
    </row>
    <row r="78" spans="1:6" ht="19.95" customHeight="1" x14ac:dyDescent="0.25">
      <c r="A78" s="20">
        <v>76</v>
      </c>
      <c r="B78" s="33" t="s">
        <v>58</v>
      </c>
      <c r="C78" s="126"/>
      <c r="D78" s="20" t="s">
        <v>0</v>
      </c>
      <c r="E78" s="168"/>
      <c r="F78" s="168"/>
    </row>
    <row r="79" spans="1:6" s="14" customFormat="1" ht="19.95" customHeight="1" x14ac:dyDescent="0.25">
      <c r="A79" s="37">
        <v>77</v>
      </c>
      <c r="B79" s="38" t="s">
        <v>47</v>
      </c>
      <c r="C79" s="37" t="s">
        <v>125</v>
      </c>
      <c r="D79" s="37" t="s">
        <v>0</v>
      </c>
      <c r="E79" s="40">
        <v>0</v>
      </c>
      <c r="F79" s="40">
        <v>0</v>
      </c>
    </row>
    <row r="80" spans="1:6" ht="19.95" customHeight="1" x14ac:dyDescent="0.25">
      <c r="A80" s="37">
        <v>78</v>
      </c>
      <c r="B80" s="38" t="s">
        <v>10</v>
      </c>
      <c r="C80" s="122" t="s">
        <v>126</v>
      </c>
      <c r="D80" s="39" t="s">
        <v>0</v>
      </c>
      <c r="E80" s="161">
        <v>0</v>
      </c>
      <c r="F80" s="161">
        <v>0</v>
      </c>
    </row>
    <row r="81" spans="1:6" ht="19.95" customHeight="1" x14ac:dyDescent="0.25">
      <c r="A81" s="37">
        <v>79</v>
      </c>
      <c r="B81" s="38" t="s">
        <v>48</v>
      </c>
      <c r="C81" s="123"/>
      <c r="D81" s="39" t="s">
        <v>0</v>
      </c>
      <c r="E81" s="162"/>
      <c r="F81" s="162"/>
    </row>
    <row r="82" spans="1:6" ht="19.95" customHeight="1" x14ac:dyDescent="0.25">
      <c r="A82" s="20">
        <v>80</v>
      </c>
      <c r="B82" s="33" t="s">
        <v>49</v>
      </c>
      <c r="C82" s="20" t="s">
        <v>142</v>
      </c>
      <c r="D82" s="20" t="s">
        <v>0</v>
      </c>
      <c r="E82" s="79">
        <v>625.96500000000003</v>
      </c>
      <c r="F82" s="79">
        <v>625.97</v>
      </c>
    </row>
    <row r="83" spans="1:6" ht="19.95" customHeight="1" x14ac:dyDescent="0.25">
      <c r="A83" s="20">
        <v>81</v>
      </c>
      <c r="B83" s="33" t="s">
        <v>50</v>
      </c>
      <c r="C83" s="124" t="s">
        <v>127</v>
      </c>
      <c r="D83" s="20" t="s">
        <v>0</v>
      </c>
      <c r="E83" s="163">
        <f>1193.27+1467.46+2262.14</f>
        <v>4922.87</v>
      </c>
      <c r="F83" s="163">
        <v>0</v>
      </c>
    </row>
    <row r="84" spans="1:6" ht="19.95" customHeight="1" x14ac:dyDescent="0.25">
      <c r="A84" s="20">
        <v>82</v>
      </c>
      <c r="B84" s="33" t="s">
        <v>37</v>
      </c>
      <c r="C84" s="125"/>
      <c r="D84" s="20" t="s">
        <v>0</v>
      </c>
      <c r="E84" s="164"/>
      <c r="F84" s="164"/>
    </row>
    <row r="85" spans="1:6" ht="19.95" customHeight="1" x14ac:dyDescent="0.25">
      <c r="A85" s="20">
        <v>83</v>
      </c>
      <c r="B85" s="33" t="s">
        <v>18</v>
      </c>
      <c r="C85" s="126"/>
      <c r="D85" s="20" t="s">
        <v>0</v>
      </c>
      <c r="E85" s="165"/>
      <c r="F85" s="165"/>
    </row>
    <row r="86" spans="1:6" ht="19.95" customHeight="1" x14ac:dyDescent="0.25">
      <c r="A86" s="20">
        <v>84</v>
      </c>
      <c r="B86" s="33" t="s">
        <v>47</v>
      </c>
      <c r="C86" s="23" t="s">
        <v>96</v>
      </c>
      <c r="D86" s="20" t="s">
        <v>0</v>
      </c>
      <c r="E86" s="79">
        <f>251.82+251.82</f>
        <v>503.64</v>
      </c>
      <c r="F86" s="79">
        <v>0</v>
      </c>
    </row>
    <row r="87" spans="1:6" ht="19.95" customHeight="1" x14ac:dyDescent="0.25">
      <c r="A87" s="37">
        <v>85</v>
      </c>
      <c r="B87" s="38" t="s">
        <v>53</v>
      </c>
      <c r="C87" s="37" t="s">
        <v>129</v>
      </c>
      <c r="D87" s="39" t="s">
        <v>0</v>
      </c>
      <c r="E87" s="40">
        <v>0</v>
      </c>
      <c r="F87" s="40">
        <v>0</v>
      </c>
    </row>
    <row r="88" spans="1:6" ht="19.95" customHeight="1" x14ac:dyDescent="0.25">
      <c r="A88" s="20">
        <v>86</v>
      </c>
      <c r="B88" s="32" t="s">
        <v>54</v>
      </c>
      <c r="C88" s="23" t="s">
        <v>130</v>
      </c>
      <c r="D88" s="20" t="s">
        <v>0</v>
      </c>
      <c r="E88" s="19">
        <v>1405.375</v>
      </c>
      <c r="F88" s="19">
        <v>1405.375</v>
      </c>
    </row>
    <row r="89" spans="1:6" ht="19.95" customHeight="1" x14ac:dyDescent="0.25">
      <c r="A89" s="20">
        <v>87</v>
      </c>
      <c r="B89" s="32" t="s">
        <v>55</v>
      </c>
      <c r="C89" s="23" t="s">
        <v>141</v>
      </c>
      <c r="D89" s="20" t="s">
        <v>0</v>
      </c>
      <c r="E89" s="19">
        <v>1016.575</v>
      </c>
      <c r="F89" s="19">
        <v>1016.58</v>
      </c>
    </row>
    <row r="90" spans="1:6" ht="19.95" customHeight="1" x14ac:dyDescent="0.25">
      <c r="A90" s="37">
        <v>88</v>
      </c>
      <c r="B90" s="38" t="s">
        <v>22</v>
      </c>
      <c r="C90" s="122" t="s">
        <v>131</v>
      </c>
      <c r="D90" s="37" t="s">
        <v>0</v>
      </c>
      <c r="E90" s="161">
        <v>0</v>
      </c>
      <c r="F90" s="161">
        <v>0</v>
      </c>
    </row>
    <row r="91" spans="1:6" ht="19.95" customHeight="1" x14ac:dyDescent="0.25">
      <c r="A91" s="37">
        <v>89</v>
      </c>
      <c r="B91" s="38" t="s">
        <v>60</v>
      </c>
      <c r="C91" s="123"/>
      <c r="D91" s="37" t="s">
        <v>0</v>
      </c>
      <c r="E91" s="162"/>
      <c r="F91" s="162"/>
    </row>
    <row r="92" spans="1:6" ht="19.95" customHeight="1" x14ac:dyDescent="0.25">
      <c r="A92" s="37">
        <v>90</v>
      </c>
      <c r="B92" s="38" t="s">
        <v>70</v>
      </c>
      <c r="C92" s="37" t="s">
        <v>132</v>
      </c>
      <c r="D92" s="37" t="s">
        <v>0</v>
      </c>
      <c r="E92" s="40">
        <v>0</v>
      </c>
      <c r="F92" s="40">
        <v>0</v>
      </c>
    </row>
    <row r="93" spans="1:6" ht="19.95" customHeight="1" x14ac:dyDescent="0.25">
      <c r="A93" s="23">
        <v>91</v>
      </c>
      <c r="B93" s="44" t="s">
        <v>70</v>
      </c>
      <c r="C93" s="23" t="s">
        <v>133</v>
      </c>
      <c r="D93" s="23" t="s">
        <v>0</v>
      </c>
      <c r="E93" s="25">
        <v>451.95</v>
      </c>
      <c r="F93" s="25">
        <v>451.95</v>
      </c>
    </row>
    <row r="94" spans="1:6" ht="19.95" customHeight="1" x14ac:dyDescent="0.25">
      <c r="A94" s="20">
        <v>92</v>
      </c>
      <c r="B94" s="32" t="s">
        <v>18</v>
      </c>
      <c r="C94" s="23" t="s">
        <v>106</v>
      </c>
      <c r="D94" s="20" t="s">
        <v>0</v>
      </c>
      <c r="E94" s="19">
        <f>1224.35+1224.35</f>
        <v>2448.6999999999998</v>
      </c>
      <c r="F94" s="19">
        <v>0</v>
      </c>
    </row>
    <row r="95" spans="1:6" ht="19.95" customHeight="1" x14ac:dyDescent="0.25">
      <c r="A95" s="20">
        <v>93</v>
      </c>
      <c r="B95" s="32" t="s">
        <v>59</v>
      </c>
      <c r="C95" s="23" t="s">
        <v>95</v>
      </c>
      <c r="D95" s="20" t="s">
        <v>0</v>
      </c>
      <c r="E95" s="25">
        <f>218.095+218.1</f>
        <v>436.19499999999999</v>
      </c>
      <c r="F95" s="25">
        <v>0</v>
      </c>
    </row>
    <row r="96" spans="1:6" ht="19.95" customHeight="1" x14ac:dyDescent="0.25">
      <c r="A96" s="20">
        <v>94</v>
      </c>
      <c r="B96" s="44" t="s">
        <v>148</v>
      </c>
      <c r="C96" s="31"/>
      <c r="D96" s="20" t="s">
        <v>0</v>
      </c>
      <c r="E96" s="19">
        <v>0</v>
      </c>
      <c r="F96" s="19">
        <v>0</v>
      </c>
    </row>
    <row r="97" spans="1:15" ht="19.95" customHeight="1" x14ac:dyDescent="0.25">
      <c r="A97" s="20">
        <v>95</v>
      </c>
      <c r="B97" s="44" t="s">
        <v>47</v>
      </c>
      <c r="C97" s="31"/>
      <c r="D97" s="20" t="s">
        <v>0</v>
      </c>
      <c r="E97" s="19">
        <v>0</v>
      </c>
      <c r="F97" s="19">
        <v>0</v>
      </c>
    </row>
    <row r="98" spans="1:15" ht="19.95" customHeight="1" x14ac:dyDescent="0.25">
      <c r="A98" s="20">
        <v>96</v>
      </c>
      <c r="B98" s="44" t="s">
        <v>147</v>
      </c>
      <c r="C98" s="31"/>
      <c r="D98" s="20" t="s">
        <v>0</v>
      </c>
      <c r="E98" s="19">
        <v>0</v>
      </c>
      <c r="F98" s="19">
        <v>0</v>
      </c>
    </row>
    <row r="99" spans="1:15" ht="19.95" customHeight="1" x14ac:dyDescent="0.25">
      <c r="A99" s="20">
        <v>97</v>
      </c>
      <c r="B99" s="44" t="s">
        <v>24</v>
      </c>
      <c r="C99" s="23" t="s">
        <v>97</v>
      </c>
      <c r="D99" s="20" t="s">
        <v>0</v>
      </c>
      <c r="E99" s="19">
        <v>60.93</v>
      </c>
      <c r="F99" s="19">
        <v>60.93</v>
      </c>
    </row>
    <row r="100" spans="1:15" ht="19.95" customHeight="1" x14ac:dyDescent="0.25">
      <c r="A100" s="20">
        <v>98</v>
      </c>
      <c r="B100" s="18" t="s">
        <v>146</v>
      </c>
      <c r="C100" s="23" t="s">
        <v>143</v>
      </c>
      <c r="D100" s="20" t="s">
        <v>0</v>
      </c>
      <c r="E100" s="46">
        <v>468.32</v>
      </c>
      <c r="F100" s="46">
        <v>468.32</v>
      </c>
    </row>
    <row r="101" spans="1:15" ht="19.95" customHeight="1" x14ac:dyDescent="0.25">
      <c r="A101" s="20">
        <v>99</v>
      </c>
      <c r="B101" s="18" t="s">
        <v>145</v>
      </c>
      <c r="D101" s="20" t="s">
        <v>0</v>
      </c>
      <c r="E101" s="47">
        <f>323.98+323.98</f>
        <v>647.96</v>
      </c>
      <c r="F101" s="47">
        <v>0</v>
      </c>
    </row>
    <row r="102" spans="1:15" ht="19.95" customHeight="1" x14ac:dyDescent="0.25">
      <c r="A102" s="20">
        <v>100</v>
      </c>
      <c r="B102" s="18"/>
      <c r="C102" s="23" t="s">
        <v>140</v>
      </c>
      <c r="D102" s="20" t="s">
        <v>0</v>
      </c>
      <c r="E102" s="46">
        <f>22759.76+11379.88</f>
        <v>34139.64</v>
      </c>
      <c r="F102" s="46">
        <v>0</v>
      </c>
    </row>
    <row r="103" spans="1:15" ht="19.95" customHeight="1" x14ac:dyDescent="0.25">
      <c r="A103" s="20">
        <v>101</v>
      </c>
      <c r="B103" s="18" t="s">
        <v>151</v>
      </c>
      <c r="C103" s="23"/>
      <c r="D103" s="20" t="s">
        <v>0</v>
      </c>
      <c r="E103" s="82">
        <v>0</v>
      </c>
      <c r="F103" s="46">
        <v>0</v>
      </c>
    </row>
    <row r="104" spans="1:15" ht="19.95" customHeight="1" x14ac:dyDescent="0.25">
      <c r="A104" s="88">
        <v>102</v>
      </c>
      <c r="B104" s="18" t="s">
        <v>146</v>
      </c>
      <c r="C104" s="23" t="s">
        <v>153</v>
      </c>
      <c r="D104" s="20" t="s">
        <v>0</v>
      </c>
      <c r="E104" s="82">
        <v>0</v>
      </c>
      <c r="F104" s="47">
        <v>459.38</v>
      </c>
    </row>
    <row r="105" spans="1:15" ht="27.75" customHeight="1" x14ac:dyDescent="0.25">
      <c r="A105" s="88">
        <v>103</v>
      </c>
      <c r="B105" s="18" t="s">
        <v>146</v>
      </c>
      <c r="C105" s="94" t="s">
        <v>154</v>
      </c>
      <c r="D105" s="20" t="s">
        <v>0</v>
      </c>
      <c r="E105" s="82">
        <v>0</v>
      </c>
      <c r="F105" s="47">
        <v>484.74</v>
      </c>
    </row>
    <row r="106" spans="1:15" ht="27.75" customHeight="1" x14ac:dyDescent="0.25">
      <c r="A106" s="88">
        <v>104</v>
      </c>
      <c r="B106" s="18"/>
      <c r="C106" s="94" t="s">
        <v>155</v>
      </c>
      <c r="D106" s="20" t="s">
        <v>0</v>
      </c>
      <c r="E106" s="82">
        <v>398.31</v>
      </c>
      <c r="F106" s="46">
        <v>0</v>
      </c>
    </row>
    <row r="107" spans="1:15" ht="27.75" customHeight="1" x14ac:dyDescent="0.25">
      <c r="A107" s="88">
        <v>105</v>
      </c>
      <c r="B107" s="18"/>
      <c r="C107" s="94" t="s">
        <v>155</v>
      </c>
      <c r="D107" s="20" t="s">
        <v>0</v>
      </c>
      <c r="E107" s="82">
        <v>1084.8699999999999</v>
      </c>
      <c r="F107" s="46">
        <v>0</v>
      </c>
    </row>
    <row r="108" spans="1:15" s="10" customFormat="1" ht="30" customHeight="1" x14ac:dyDescent="0.25">
      <c r="A108" s="89"/>
      <c r="B108" s="12" t="s">
        <v>2</v>
      </c>
      <c r="C108" s="12"/>
      <c r="D108" s="12"/>
      <c r="E108" s="27">
        <f>SUM(E4:E102)</f>
        <v>141701.70000000001</v>
      </c>
      <c r="F108" s="27">
        <f>SUM(F4:F107)</f>
        <v>39487.899999999994</v>
      </c>
    </row>
    <row r="111" spans="1:15" x14ac:dyDescent="0.25">
      <c r="G111" s="72"/>
      <c r="H111" s="72"/>
      <c r="I111" s="73"/>
      <c r="J111" s="73"/>
      <c r="K111" s="73"/>
      <c r="M111" s="181"/>
      <c r="N111" s="181"/>
    </row>
    <row r="112" spans="1:15" ht="17.399999999999999" x14ac:dyDescent="0.3">
      <c r="B112" s="145" t="s">
        <v>162</v>
      </c>
      <c r="C112" s="145"/>
      <c r="G112" s="74"/>
      <c r="H112" s="74"/>
      <c r="I112" s="75"/>
      <c r="J112" s="75"/>
      <c r="K112" s="75"/>
      <c r="L112" s="17"/>
      <c r="M112" s="143"/>
      <c r="N112" s="144"/>
      <c r="O112" s="15"/>
    </row>
    <row r="113" spans="2:15" ht="17.399999999999999" x14ac:dyDescent="0.3">
      <c r="B113" s="119"/>
      <c r="C113" s="119"/>
      <c r="G113" s="74"/>
      <c r="H113" s="74"/>
      <c r="I113" s="75"/>
      <c r="J113" s="75"/>
      <c r="K113" s="75"/>
      <c r="L113" s="17"/>
      <c r="M113" s="117"/>
      <c r="N113" s="118"/>
      <c r="O113" s="15"/>
    </row>
    <row r="114" spans="2:15" ht="17.399999999999999" x14ac:dyDescent="0.3">
      <c r="B114" s="81" t="s">
        <v>150</v>
      </c>
      <c r="C114" s="81"/>
      <c r="D114" s="11"/>
      <c r="M114" s="143"/>
      <c r="N114" s="144"/>
      <c r="O114" s="15"/>
    </row>
    <row r="115" spans="2:15" ht="38.25" customHeight="1" x14ac:dyDescent="0.25">
      <c r="B115" s="120" t="s">
        <v>158</v>
      </c>
      <c r="C115" s="121"/>
      <c r="M115" s="143"/>
      <c r="N115" s="144"/>
      <c r="O115" s="15"/>
    </row>
    <row r="116" spans="2:15" x14ac:dyDescent="0.25">
      <c r="O116" s="15"/>
    </row>
    <row r="166" ht="12.6" customHeight="1" x14ac:dyDescent="0.25"/>
  </sheetData>
  <mergeCells count="59">
    <mergeCell ref="M114:N114"/>
    <mergeCell ref="M115:N115"/>
    <mergeCell ref="B112:C112"/>
    <mergeCell ref="B115:C115"/>
    <mergeCell ref="E90:E91"/>
    <mergeCell ref="C90:C91"/>
    <mergeCell ref="M111:N111"/>
    <mergeCell ref="M112:N112"/>
    <mergeCell ref="C83:C85"/>
    <mergeCell ref="E83:E85"/>
    <mergeCell ref="C80:C81"/>
    <mergeCell ref="E80:E81"/>
    <mergeCell ref="E71:E72"/>
    <mergeCell ref="C74:C78"/>
    <mergeCell ref="E74:E78"/>
    <mergeCell ref="C71:C72"/>
    <mergeCell ref="C62:C64"/>
    <mergeCell ref="C46:C48"/>
    <mergeCell ref="E46:E48"/>
    <mergeCell ref="C58:C59"/>
    <mergeCell ref="E30:E32"/>
    <mergeCell ref="E60:E61"/>
    <mergeCell ref="C51:C57"/>
    <mergeCell ref="E51:E57"/>
    <mergeCell ref="E42:E43"/>
    <mergeCell ref="E58:E59"/>
    <mergeCell ref="C37:C40"/>
    <mergeCell ref="E37:E40"/>
    <mergeCell ref="C34:C36"/>
    <mergeCell ref="E34:E36"/>
    <mergeCell ref="C30:C32"/>
    <mergeCell ref="C13:C14"/>
    <mergeCell ref="E7:E9"/>
    <mergeCell ref="A1:E1"/>
    <mergeCell ref="E13:E14"/>
    <mergeCell ref="E21:E23"/>
    <mergeCell ref="F15:F20"/>
    <mergeCell ref="F21:F23"/>
    <mergeCell ref="F24:F28"/>
    <mergeCell ref="C15:C20"/>
    <mergeCell ref="E15:E20"/>
    <mergeCell ref="C24:C28"/>
    <mergeCell ref="E24:E28"/>
    <mergeCell ref="F80:F81"/>
    <mergeCell ref="F83:F85"/>
    <mergeCell ref="F90:F91"/>
    <mergeCell ref="A2:F2"/>
    <mergeCell ref="F51:F57"/>
    <mergeCell ref="F58:F59"/>
    <mergeCell ref="F60:F61"/>
    <mergeCell ref="F71:F72"/>
    <mergeCell ref="F74:F78"/>
    <mergeCell ref="F30:F32"/>
    <mergeCell ref="F34:F36"/>
    <mergeCell ref="F37:F40"/>
    <mergeCell ref="F42:F43"/>
    <mergeCell ref="F46:F48"/>
    <mergeCell ref="F7:F9"/>
    <mergeCell ref="F13:F14"/>
  </mergeCells>
  <pageMargins left="0.74803149606299213" right="0.74803149606299213" top="0.98425196850393704" bottom="0.98425196850393704" header="0.51181102362204722" footer="0.51181102362204722"/>
  <pageSetup paperSize="8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topLeftCell="A10" zoomScale="70" zoomScaleNormal="70" workbookViewId="0">
      <selection activeCell="C23" sqref="C23"/>
    </sheetView>
  </sheetViews>
  <sheetFormatPr defaultRowHeight="13.2" x14ac:dyDescent="0.25"/>
  <cols>
    <col min="2" max="2" width="25.6640625" customWidth="1"/>
    <col min="3" max="3" width="19.6640625" customWidth="1"/>
    <col min="4" max="4" width="44.6640625" customWidth="1"/>
    <col min="5" max="5" width="46.44140625" customWidth="1"/>
    <col min="6" max="6" width="45.109375" customWidth="1"/>
    <col min="7" max="7" width="27.5546875" customWidth="1"/>
    <col min="8" max="8" width="40.44140625" customWidth="1"/>
  </cols>
  <sheetData>
    <row r="1" spans="1:23" s="1" customFormat="1" ht="47.4" customHeight="1" x14ac:dyDescent="0.25">
      <c r="B1" s="155" t="s">
        <v>136</v>
      </c>
      <c r="C1" s="155"/>
      <c r="D1" s="155"/>
      <c r="E1" s="155"/>
      <c r="F1" s="155"/>
      <c r="G1" s="155"/>
      <c r="H1" s="155"/>
    </row>
    <row r="2" spans="1:23" ht="30.6" customHeight="1" x14ac:dyDescent="0.25">
      <c r="B2" s="184" t="s">
        <v>63</v>
      </c>
      <c r="C2" s="184"/>
      <c r="D2" s="184"/>
      <c r="E2" s="184"/>
      <c r="F2" s="184"/>
      <c r="G2" s="184"/>
      <c r="H2" s="18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6" customHeight="1" x14ac:dyDescent="0.25">
      <c r="A3" s="93"/>
      <c r="B3" s="91" t="s">
        <v>64</v>
      </c>
      <c r="C3" s="90" t="s">
        <v>65</v>
      </c>
      <c r="D3" s="90" t="s">
        <v>66</v>
      </c>
      <c r="E3" s="91" t="s">
        <v>67</v>
      </c>
      <c r="F3" s="90" t="s">
        <v>139</v>
      </c>
      <c r="G3" s="92" t="s">
        <v>152</v>
      </c>
      <c r="H3" s="90" t="s">
        <v>68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"/>
    </row>
    <row r="4" spans="1:23" s="13" customFormat="1" ht="39.6" x14ac:dyDescent="0.3">
      <c r="A4" s="93"/>
      <c r="B4" s="69" t="s">
        <v>78</v>
      </c>
      <c r="C4" s="21" t="s">
        <v>0</v>
      </c>
      <c r="D4" s="60" t="s">
        <v>77</v>
      </c>
      <c r="E4" s="61"/>
      <c r="F4" s="62"/>
      <c r="G4" s="64"/>
      <c r="H4" s="6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68"/>
    </row>
    <row r="5" spans="1:23" s="13" customFormat="1" ht="79.2" x14ac:dyDescent="0.3">
      <c r="A5" s="93"/>
      <c r="B5" s="70" t="s">
        <v>79</v>
      </c>
      <c r="C5" s="21" t="s">
        <v>0</v>
      </c>
      <c r="D5" s="60" t="s">
        <v>80</v>
      </c>
      <c r="E5" s="61"/>
      <c r="F5" s="62"/>
      <c r="G5" s="64"/>
      <c r="H5" s="6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68"/>
    </row>
    <row r="6" spans="1:23" s="13" customFormat="1" ht="66" customHeight="1" x14ac:dyDescent="0.3">
      <c r="A6" s="93"/>
      <c r="B6" s="71" t="s">
        <v>73</v>
      </c>
      <c r="C6" s="21" t="s">
        <v>0</v>
      </c>
      <c r="D6" s="60" t="s">
        <v>74</v>
      </c>
      <c r="E6" s="61"/>
      <c r="F6" s="62"/>
      <c r="G6" s="64"/>
      <c r="H6" s="6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68"/>
    </row>
    <row r="7" spans="1:23" ht="67.5" customHeight="1" x14ac:dyDescent="0.3">
      <c r="A7" s="93"/>
      <c r="B7" s="70" t="s">
        <v>81</v>
      </c>
      <c r="C7" s="21" t="s">
        <v>0</v>
      </c>
      <c r="D7" s="60" t="s">
        <v>75</v>
      </c>
      <c r="E7" s="61"/>
      <c r="F7" s="62"/>
      <c r="G7" s="64"/>
      <c r="H7" s="6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1"/>
    </row>
    <row r="8" spans="1:23" ht="58.5" customHeight="1" x14ac:dyDescent="0.3">
      <c r="A8" s="93"/>
      <c r="B8" s="71" t="s">
        <v>72</v>
      </c>
      <c r="C8" s="21" t="s">
        <v>0</v>
      </c>
      <c r="D8" s="60" t="s">
        <v>71</v>
      </c>
      <c r="E8" s="21"/>
      <c r="F8" s="62"/>
      <c r="G8" s="65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57.75" customHeight="1" x14ac:dyDescent="0.3">
      <c r="A9" s="93"/>
      <c r="B9" s="70" t="s">
        <v>82</v>
      </c>
      <c r="C9" s="21" t="s">
        <v>0</v>
      </c>
      <c r="D9" s="60" t="s">
        <v>83</v>
      </c>
      <c r="E9" s="61"/>
      <c r="F9" s="62"/>
      <c r="G9" s="66"/>
      <c r="H9" s="2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0.25" customHeight="1" x14ac:dyDescent="0.3">
      <c r="A10" s="93"/>
      <c r="B10" s="70" t="s">
        <v>86</v>
      </c>
      <c r="C10" s="21" t="s">
        <v>0</v>
      </c>
      <c r="D10" s="60" t="s">
        <v>76</v>
      </c>
      <c r="E10" s="61"/>
      <c r="F10" s="62"/>
      <c r="G10" s="64"/>
      <c r="H10" s="6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9.6" x14ac:dyDescent="0.3">
      <c r="B11" s="70" t="s">
        <v>85</v>
      </c>
      <c r="C11" s="21" t="s">
        <v>0</v>
      </c>
      <c r="D11" s="60" t="s">
        <v>84</v>
      </c>
      <c r="E11" s="61"/>
      <c r="F11" s="62"/>
      <c r="G11" s="67"/>
      <c r="H11" s="6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7.399999999999999" x14ac:dyDescent="0.3">
      <c r="C14" s="145" t="s">
        <v>162</v>
      </c>
      <c r="D14" s="14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7.399999999999999" x14ac:dyDescent="0.3">
      <c r="C16" s="81" t="s">
        <v>150</v>
      </c>
      <c r="D16" s="8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3:23" ht="42.75" customHeight="1" x14ac:dyDescent="0.35">
      <c r="C17" s="182" t="s">
        <v>161</v>
      </c>
      <c r="D17" s="18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3:23" x14ac:dyDescent="0.25"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3:23" x14ac:dyDescent="0.25"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3:23" x14ac:dyDescent="0.25"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3:23" x14ac:dyDescent="0.25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3:23" x14ac:dyDescent="0.25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3:23" x14ac:dyDescent="0.25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3:23" x14ac:dyDescent="0.25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3:23" x14ac:dyDescent="0.25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3:23" x14ac:dyDescent="0.25"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3:23" x14ac:dyDescent="0.25"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3:23" x14ac:dyDescent="0.25"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3:23" x14ac:dyDescent="0.25"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3:23" x14ac:dyDescent="0.25"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3:23" x14ac:dyDescent="0.25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3:23" x14ac:dyDescent="0.25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9:23" x14ac:dyDescent="0.25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9:23" x14ac:dyDescent="0.25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9:23" x14ac:dyDescent="0.25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9:23" x14ac:dyDescent="0.25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9:23" x14ac:dyDescent="0.25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9:23" x14ac:dyDescent="0.25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9:23" x14ac:dyDescent="0.25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9:23" x14ac:dyDescent="0.25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9:23" x14ac:dyDescent="0.25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9:23" x14ac:dyDescent="0.25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9:23" x14ac:dyDescent="0.25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9:23" x14ac:dyDescent="0.25"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9:23" x14ac:dyDescent="0.25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9:23" x14ac:dyDescent="0.25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9:23" x14ac:dyDescent="0.25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9:23" x14ac:dyDescent="0.25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9:23" x14ac:dyDescent="0.25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9:23" x14ac:dyDescent="0.25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9:23" x14ac:dyDescent="0.25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9:23" x14ac:dyDescent="0.25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9:23" x14ac:dyDescent="0.25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9:23" x14ac:dyDescent="0.25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9:23" x14ac:dyDescent="0.25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9:23" x14ac:dyDescent="0.25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9:23" x14ac:dyDescent="0.25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9:23" x14ac:dyDescent="0.25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9:23" x14ac:dyDescent="0.25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9:23" x14ac:dyDescent="0.25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9:23" x14ac:dyDescent="0.25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9:23" x14ac:dyDescent="0.25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9:23" x14ac:dyDescent="0.25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9:23" x14ac:dyDescent="0.25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9:23" x14ac:dyDescent="0.25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9:23" x14ac:dyDescent="0.25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9:23" x14ac:dyDescent="0.25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9:23" x14ac:dyDescent="0.25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9:23" x14ac:dyDescent="0.25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9:23" x14ac:dyDescent="0.25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9:23" x14ac:dyDescent="0.25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9:23" x14ac:dyDescent="0.25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9:23" x14ac:dyDescent="0.25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9:23" x14ac:dyDescent="0.25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9:23" x14ac:dyDescent="0.25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9:23" x14ac:dyDescent="0.25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9:23" x14ac:dyDescent="0.25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9:23" x14ac:dyDescent="0.25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9:23" x14ac:dyDescent="0.25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9:23" x14ac:dyDescent="0.25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9:23" x14ac:dyDescent="0.25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9:23" x14ac:dyDescent="0.25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9:23" x14ac:dyDescent="0.25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9:23" x14ac:dyDescent="0.25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9:23" x14ac:dyDescent="0.25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9:23" x14ac:dyDescent="0.25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9:23" x14ac:dyDescent="0.25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9:23" x14ac:dyDescent="0.25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9:23" x14ac:dyDescent="0.25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</sheetData>
  <mergeCells count="4">
    <mergeCell ref="C17:D17"/>
    <mergeCell ref="B2:H2"/>
    <mergeCell ref="B1:H1"/>
    <mergeCell ref="C14:D14"/>
  </mergeCell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Affitti</vt:lpstr>
      <vt:lpstr>CANONE PERCEPITO</vt:lpstr>
      <vt:lpstr>CANONE VERSATO A COMPENSAZIONE</vt:lpstr>
      <vt:lpstr>Affitti!Area_stampa</vt:lpstr>
      <vt:lpstr>'CANONE PERCEPITO'!Area_stampa</vt:lpstr>
      <vt:lpstr>Affitti!Titoli_stampa</vt:lpstr>
      <vt:lpstr>'CANONE PERCEPITO'!Titoli_stampa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Gabbiazzi</dc:creator>
  <cp:lastModifiedBy>Alessia Ardito</cp:lastModifiedBy>
  <cp:lastPrinted>2021-07-05T13:58:52Z</cp:lastPrinted>
  <dcterms:created xsi:type="dcterms:W3CDTF">2014-05-22T06:51:20Z</dcterms:created>
  <dcterms:modified xsi:type="dcterms:W3CDTF">2021-10-29T13:38:22Z</dcterms:modified>
</cp:coreProperties>
</file>